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sally.arif\Downloads\"/>
    </mc:Choice>
  </mc:AlternateContent>
  <xr:revisionPtr revIDLastSave="0" documentId="8_{1E6A2C99-5182-4DB3-B0E9-CDE191CA4B88}" xr6:coauthVersionLast="47" xr6:coauthVersionMax="47" xr10:uidLastSave="{00000000-0000-0000-0000-000000000000}"/>
  <bookViews>
    <workbookView xWindow="-57720" yWindow="-120" windowWidth="29040" windowHeight="15720" tabRatio="599" xr2:uid="{00000000-000D-0000-FFFF-FFFF00000000}"/>
  </bookViews>
  <sheets>
    <sheet name="Current contracts FY 2025-26" sheetId="17" r:id="rId1"/>
    <sheet name="Contracts ended by 31 3 2025" sheetId="16" r:id="rId2"/>
    <sheet name="Contracts ended by 31 3 2024" sheetId="15" r:id="rId3"/>
    <sheet name="Contracts ended by 31 3 2023" sheetId="14" r:id="rId4"/>
    <sheet name="Contracts ended by 31 3 2022" sheetId="13" r:id="rId5"/>
    <sheet name="Contracts ended by 31 3 2021" sheetId="12" r:id="rId6"/>
    <sheet name="Contracts ended by 31 3 2020" sheetId="11" r:id="rId7"/>
    <sheet name="Contracts ended by 31 3 2019" sheetId="1" r:id="rId8"/>
    <sheet name="Contracts ended by 31 3 2018" sheetId="3" r:id="rId9"/>
    <sheet name="Contracts ended by 31 3 2017" sheetId="5" r:id="rId10"/>
    <sheet name="Contracts ended by 31 3 2016" sheetId="6" r:id="rId11"/>
    <sheet name="Contracts ended by 31 3 2015" sheetId="7" r:id="rId12"/>
    <sheet name="Contracts ended by 31 3 2014" sheetId="8" r:id="rId13"/>
  </sheets>
  <definedNames>
    <definedName name="_xlnm._FilterDatabase" localSheetId="12" hidden="1">'Contracts ended by 31 3 2014'!$A$1:$F$1</definedName>
    <definedName name="_xlnm._FilterDatabase" localSheetId="11" hidden="1">'Contracts ended by 31 3 2015'!$A$1:$F$1</definedName>
    <definedName name="_xlnm._FilterDatabase" localSheetId="10" hidden="1">'Contracts ended by 31 3 2016'!$A$1:$F$1</definedName>
    <definedName name="_xlnm._FilterDatabase" localSheetId="9" hidden="1">'Contracts ended by 31 3 2017'!$A$1:$F$1</definedName>
    <definedName name="_xlnm._FilterDatabase" localSheetId="8" hidden="1">'Contracts ended by 31 3 2018'!$A$1:$K$1</definedName>
    <definedName name="_xlnm._FilterDatabase" localSheetId="7" hidden="1">'Contracts ended by 31 3 2019'!$A$1:$M$1</definedName>
    <definedName name="_xlnm._FilterDatabase" localSheetId="6" hidden="1">'Contracts ended by 31 3 2020'!$A$1:$AA$1</definedName>
    <definedName name="_xlnm._FilterDatabase" localSheetId="5" hidden="1">'Contracts ended by 31 3 2021'!$A$1:$M$1</definedName>
    <definedName name="_xlnm._FilterDatabase" localSheetId="4" hidden="1">'Contracts ended by 31 3 2022'!$A$1:$M$1</definedName>
    <definedName name="_xlnm._FilterDatabase" localSheetId="3" hidden="1">'Contracts ended by 31 3 2023'!$A$1:$M$1</definedName>
    <definedName name="_xlnm._FilterDatabase" localSheetId="2" hidden="1">'Contracts ended by 31 3 2024'!$A$1:$M$1</definedName>
    <definedName name="_xlnm._FilterDatabase" localSheetId="1" hidden="1">'Contracts ended by 31 3 2025'!$A$1:$M$1</definedName>
    <definedName name="_xlnm._FilterDatabase" localSheetId="0" hidden="1">'Current contracts FY 2025-26'!$A$1:$M$1</definedName>
    <definedName name="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4" l="1"/>
  <c r="F79" i="13" l="1"/>
  <c r="F89" i="1"/>
  <c r="F52" i="1" l="1"/>
  <c r="F51" i="1"/>
  <c r="F23" i="1" l="1"/>
  <c r="F67" i="1" l="1"/>
  <c r="F50" i="1" l="1"/>
  <c r="F15" i="1" l="1"/>
  <c r="F66" i="1" l="1"/>
  <c r="F59" i="1" l="1"/>
  <c r="F56" i="1"/>
  <c r="F49" i="1" l="1"/>
  <c r="F62" i="1"/>
  <c r="F76" i="1" l="1"/>
  <c r="F72" i="1"/>
  <c r="F71" i="1"/>
  <c r="F70" i="1"/>
  <c r="F42" i="1"/>
  <c r="F39" i="1"/>
  <c r="F13" i="1"/>
  <c r="F124" i="5"/>
  <c r="F48" i="1" l="1"/>
  <c r="F101" i="5"/>
  <c r="F107" i="5"/>
  <c r="F117" i="5"/>
  <c r="F88" i="5"/>
  <c r="F118" i="5"/>
  <c r="F113" i="5"/>
  <c r="F99" i="5"/>
  <c r="F44" i="5"/>
  <c r="F37" i="5"/>
  <c r="F18" i="5"/>
  <c r="F10" i="5"/>
  <c r="F8" i="5"/>
  <c r="F7" i="5"/>
</calcChain>
</file>

<file path=xl/sharedStrings.xml><?xml version="1.0" encoding="utf-8"?>
<sst xmlns="http://schemas.openxmlformats.org/spreadsheetml/2006/main" count="4377" uniqueCount="1625">
  <si>
    <t>Area</t>
  </si>
  <si>
    <t>Contract title</t>
  </si>
  <si>
    <t>Supplier</t>
  </si>
  <si>
    <t>Start Date</t>
  </si>
  <si>
    <t>End Date</t>
  </si>
  <si>
    <t>Contract Value (inclusive of VAT)</t>
  </si>
  <si>
    <t>Practitioner Research</t>
  </si>
  <si>
    <t>ETF Practitioner research programme 2018-2020</t>
  </si>
  <si>
    <t>University of Sunderland</t>
  </si>
  <si>
    <t>T Levels</t>
  </si>
  <si>
    <t xml:space="preserve">Delivery of UTL, Networks and TRIPs </t>
  </si>
  <si>
    <t>Association of Colleges (AoC)</t>
  </si>
  <si>
    <t>Apprenticeship Workforce Development</t>
  </si>
  <si>
    <t>The Apprenticeship Workforce Development Programme Evaluation</t>
  </si>
  <si>
    <t>SQW Limited (SQW)</t>
  </si>
  <si>
    <t>College Corporation Governance</t>
  </si>
  <si>
    <t>Governance Development Programme</t>
  </si>
  <si>
    <t>Governance Professionals Development Programme</t>
  </si>
  <si>
    <t>Regional Governance Inductions and Conferences</t>
  </si>
  <si>
    <t>Student Governor Induction Programme</t>
  </si>
  <si>
    <t>Governance Framework - LOT 1 Support for Chairs</t>
  </si>
  <si>
    <t>GatenbySanderson</t>
  </si>
  <si>
    <t>N/A</t>
  </si>
  <si>
    <t>Good Governance Institute</t>
  </si>
  <si>
    <t>Institute of Directors</t>
  </si>
  <si>
    <t>Governance Framework - LOT 2 Support for Governors</t>
  </si>
  <si>
    <t>Capita Business Service Ltd</t>
  </si>
  <si>
    <t>King’s College London</t>
  </si>
  <si>
    <t>Governance Framework - LOT 3 Support for Governance Professionals</t>
  </si>
  <si>
    <t>College Strategic Leadership</t>
  </si>
  <si>
    <t>Leadership Framework - LOT 1 Senior Leadership</t>
  </si>
  <si>
    <t>Institute of Chartered Accountants for England and Wales (ICAEW)</t>
  </si>
  <si>
    <t>Oxford Saïd Business School Limited</t>
  </si>
  <si>
    <t>Leadership Framework - LOT 2 Middle Leadership</t>
  </si>
  <si>
    <t>Association of Adult Education &amp; Training Organisations (AAETO/ HOLEX)</t>
  </si>
  <si>
    <t>touchconsulting Ltd.</t>
  </si>
  <si>
    <t xml:space="preserve">University of Portsmouth </t>
  </si>
  <si>
    <t>Leadership Framework - LOT 3 Entry Leadership</t>
  </si>
  <si>
    <t>Landex (Land Based Colleges Aspiring to Excellence)</t>
  </si>
  <si>
    <t>Mentoring</t>
  </si>
  <si>
    <t>Professional development for mentors and coaches of teachers and trainers in the Further Education and Training sector Framework</t>
  </si>
  <si>
    <t>Claire Collins Consultancy (CCC)</t>
  </si>
  <si>
    <t>FE Associates</t>
  </si>
  <si>
    <t>AlphaPlus Consultancy Ltd</t>
  </si>
  <si>
    <t>Comms</t>
  </si>
  <si>
    <t>Graphic Design Framework</t>
  </si>
  <si>
    <t>Agent Marketing Ltd</t>
  </si>
  <si>
    <t>Engaging Education</t>
  </si>
  <si>
    <t>Gladstone Design</t>
  </si>
  <si>
    <t>Spokes Education</t>
  </si>
  <si>
    <t>Tahninial</t>
  </si>
  <si>
    <t>The Apprenticeship Workforce Development Programme</t>
  </si>
  <si>
    <t>SDN Enterprise Limited (SDN)</t>
  </si>
  <si>
    <t>Digital &amp; Digital Platforms</t>
  </si>
  <si>
    <t>Strategic Learning Partner (via Learning Management System implementation)</t>
  </si>
  <si>
    <t>Thought Industries</t>
  </si>
  <si>
    <t>Centres of Excellence in SEND</t>
  </si>
  <si>
    <t>Framework for Excellence in SEND - LOT 1 Leaders and governors' approach to SEND</t>
  </si>
  <si>
    <t>City College Norwich</t>
  </si>
  <si>
    <t>Nasen</t>
  </si>
  <si>
    <t>National Star</t>
  </si>
  <si>
    <t>Natspec</t>
  </si>
  <si>
    <t>Weston College of Further and Higher Education</t>
  </si>
  <si>
    <t>Framework for Excellence in SEND - LOT 2 Inclusion is everybody's job and supporting the mental health and wellbeing of staff and learners</t>
  </si>
  <si>
    <t>Framework for Excellence in SEND - LOT 3 A curriculum that has a clear destination</t>
  </si>
  <si>
    <t>Inclusive Trading CIC (BASE)</t>
  </si>
  <si>
    <t>London South East Colleges</t>
  </si>
  <si>
    <t>Framework for Excellence in SEND - LOT 4 Strong community links so learners' live successful lives post FE</t>
  </si>
  <si>
    <t>Ambitious about Autism</t>
  </si>
  <si>
    <t>Hampshire County Council</t>
  </si>
  <si>
    <t>Framework for Excellence in SEND - LOT 4 Strong community Links so learners' live successful lives post FE</t>
  </si>
  <si>
    <t>Framework for Excellence in SEND - LOT 5 Specialist information, advice and guidance to learners with SEND</t>
  </si>
  <si>
    <t>Career Connect</t>
  </si>
  <si>
    <t>Framework for Excellence in SEND - LOT 6 Specialist FE providers and organisations</t>
  </si>
  <si>
    <t>Framework for Excellence in SEND - LOT 6 Specialist FE Providers and Organisations</t>
  </si>
  <si>
    <t>Framework for Excellence in SEND - LOT 7 Initiating, facilitating and/or delivering SEND partnerships at local/ regional / national levels</t>
  </si>
  <si>
    <t>Framework for Excellence in SEND - LOT 7 Initiating, facilitating and/or delivering SEND partnerships at local/ regional/ national levels</t>
  </si>
  <si>
    <t>Framework for Excellence in SEND - LOT 8 Utilising data to promote strategic planning and address systematic issues across the SEND system</t>
  </si>
  <si>
    <t>Framework for Excellence in SEND - LOT 9 Understanding the complexity of funding systems which underpin SEND in FE</t>
  </si>
  <si>
    <t>Data Environment</t>
  </si>
  <si>
    <t>Reply Limited trading as Glue Reply</t>
  </si>
  <si>
    <t>Corporate Services</t>
  </si>
  <si>
    <t>New Finance System</t>
  </si>
  <si>
    <t>Moore Stephens Insight Limited trading as Moore Insights</t>
  </si>
  <si>
    <t>Research, Impact and Learning</t>
  </si>
  <si>
    <t>Research Impact and Learning Framework - LOT 1 Literature reviews and evidence synthesis</t>
  </si>
  <si>
    <t>Behavioural Insights Team</t>
  </si>
  <si>
    <t>National Learning and Work Institute</t>
  </si>
  <si>
    <t>RSM UK Consulting LLP</t>
  </si>
  <si>
    <t>Sheffield Institute of Education (SIoE) at Sheffield Hallam University (SHU)</t>
  </si>
  <si>
    <t>Research Impact and Learning Framework - LOT 2 Primary and secondary research</t>
  </si>
  <si>
    <t>IFF Research</t>
  </si>
  <si>
    <t>National Foundation for Educational Research (NFER)</t>
  </si>
  <si>
    <t>Research Impact and Learning Framework - LOT 3 Impact and process evaluation, including value for money</t>
  </si>
  <si>
    <t>Institute for Employment Studies</t>
  </si>
  <si>
    <t>CFO and Further Education Finance Leaders and Managers Programmes</t>
  </si>
  <si>
    <t>Media Development Services</t>
  </si>
  <si>
    <t>Gnu Films Limited</t>
  </si>
  <si>
    <t>Governance Professionals Continuing Support Programme</t>
  </si>
  <si>
    <t>Preparing for CEO programme</t>
  </si>
  <si>
    <t>The CEO programme (previously FESLP)</t>
  </si>
  <si>
    <t>Association of Employment and Learning Providers (AELP)</t>
  </si>
  <si>
    <t>The University of Vocational Awards Council (UVAC)</t>
  </si>
  <si>
    <t>Managing Public Money</t>
  </si>
  <si>
    <t>Cloud hosting services for ETF Learners website</t>
  </si>
  <si>
    <t>Digital Craftsmen Limited</t>
  </si>
  <si>
    <t xml:space="preserve">Centre for Professional Technical Education (CPTE) in Agriculture, Environmental and Animal Care </t>
  </si>
  <si>
    <t xml:space="preserve">Centre for Professional Technical Education (CPTE) in Business and Administration </t>
  </si>
  <si>
    <t>University Academy Holbeach</t>
  </si>
  <si>
    <t>Centre for Professional Technical Education (CPTE) in Construction and the Built Environment</t>
  </si>
  <si>
    <t>Centre for Professional Technical Education (CPTE) in Creative Design (Media, Broadcasting and Production)</t>
  </si>
  <si>
    <t>Global Academy</t>
  </si>
  <si>
    <t>Centre for Professional Technical Education (CPTE) in Digital</t>
  </si>
  <si>
    <t>La Retraite Roman Catholic Girls' School</t>
  </si>
  <si>
    <t xml:space="preserve">Centre for Professional Technical Education (CPTE) in Education and Childcare </t>
  </si>
  <si>
    <t>New College Durham</t>
  </si>
  <si>
    <t>Centre for Professional Technical Education (CPTE) in Education and Early Years</t>
  </si>
  <si>
    <t>Heart of Worcestershire College</t>
  </si>
  <si>
    <t>Centre for Professional Technical Education (CPTE) in Engineering and Manufacturing</t>
  </si>
  <si>
    <t>Centre for Professional Technical Education (CPTE) in Health and Science</t>
  </si>
  <si>
    <t>Petroc</t>
  </si>
  <si>
    <t xml:space="preserve">Centre for Professional Technical Education (CPTE) in Legal Finance Accounting </t>
  </si>
  <si>
    <t>Fareham College</t>
  </si>
  <si>
    <t xml:space="preserve">Centre for Professional Technical Education (CPTE) in Sales, Marketing and Procurement </t>
  </si>
  <si>
    <t>Centre for Professional Technical Education (CPTE) in the Business and Administration route</t>
  </si>
  <si>
    <t>Centre for Professional Technical Education (CPTE) in the Creative and Design route (Craft and Design T Level)</t>
  </si>
  <si>
    <t>Big Creative Academy</t>
  </si>
  <si>
    <t>Centre for Professional Technical Education (CPTE) the Construction and the Built Environment route</t>
  </si>
  <si>
    <t>Centres for Professional Technical Education (CPTE) in Legal Services</t>
  </si>
  <si>
    <t>East Norfolk Multi Academy Trust</t>
  </si>
  <si>
    <t>Chairs Leadership Programme</t>
  </si>
  <si>
    <t>Centre for Professional Technical Education in the Digital Route</t>
  </si>
  <si>
    <t>Assessment in T Level Course</t>
  </si>
  <si>
    <t>MidKent College</t>
  </si>
  <si>
    <t>Assessment in T Levels in FE courses (Part 1 and Part 2)</t>
  </si>
  <si>
    <t xml:space="preserve">Activate Learning </t>
  </si>
  <si>
    <t>Barnsley College</t>
  </si>
  <si>
    <t>York College</t>
  </si>
  <si>
    <t>Curriculum Leaders and Managers</t>
  </si>
  <si>
    <t>T Levels what are they and who are they for?'</t>
  </si>
  <si>
    <t>Association of School and College Leaders (ASCL)</t>
  </si>
  <si>
    <t>Teaching in T Levels in FE courses (Part 1 and 2)</t>
  </si>
  <si>
    <t>Solihull College and University Centre</t>
  </si>
  <si>
    <t>Teaching T Levels in FE courses (Part 1 and Part 2)</t>
  </si>
  <si>
    <t>Acland Burghley School</t>
  </si>
  <si>
    <t>Understanding T Levels</t>
  </si>
  <si>
    <t>Managed Services subscription</t>
  </si>
  <si>
    <t>Wattle</t>
  </si>
  <si>
    <t>Sign up form and user portal support service</t>
  </si>
  <si>
    <t>Cloud Cover IT Services Limited (trading as FLYTE)</t>
  </si>
  <si>
    <t>Managed IT and Cyber Security Services</t>
  </si>
  <si>
    <t>Aspire Technology Solutions Limited</t>
  </si>
  <si>
    <t>Bid writing support</t>
  </si>
  <si>
    <t>Maggie Butler Consulting</t>
  </si>
  <si>
    <t>Inclusive Leadership</t>
  </si>
  <si>
    <t>ETF e-learning platform</t>
  </si>
  <si>
    <t>Kallidus Limited</t>
  </si>
  <si>
    <t>Umbraco 8 - extended Long-Term Support (XLTS)</t>
  </si>
  <si>
    <t>Umbraco</t>
  </si>
  <si>
    <t>Discussion forums aimed at improving awareness and understanding of managing public money in the FE and skills sector</t>
  </si>
  <si>
    <t>Efficiency in Education Ltd</t>
  </si>
  <si>
    <t>Public Affairs campaign service</t>
  </si>
  <si>
    <t>Red Rose Associates</t>
  </si>
  <si>
    <t>Discussion on improving awareness and understanding of managing public money to embed as part of day-to-day college culture</t>
  </si>
  <si>
    <t>Tyley Associates Ltd</t>
  </si>
  <si>
    <t>Education and Standards</t>
  </si>
  <si>
    <t>Content Editor service for Intuition magazine</t>
  </si>
  <si>
    <t>D-VELOP LTD</t>
  </si>
  <si>
    <t>Maths and English</t>
  </si>
  <si>
    <t>Consultancy service for the Basic Skills Research and Development project</t>
  </si>
  <si>
    <t>NATECLA</t>
  </si>
  <si>
    <t>Impact of staff training investment on achievements rates in the FE sector</t>
  </si>
  <si>
    <t>London Economics Ltd</t>
  </si>
  <si>
    <t>Scoping of a whole organization approach to SEND in order to make recommendations for the ETF commercial offer</t>
  </si>
  <si>
    <t>ETF Learners support contract</t>
  </si>
  <si>
    <t>Tintisha Technologies (UK) Ltd</t>
  </si>
  <si>
    <t>Universal SEND Services programme - Centre for Excellence</t>
  </si>
  <si>
    <t>Universal SEND Services programme - Employer Spokes</t>
  </si>
  <si>
    <t>Dynamic Training</t>
  </si>
  <si>
    <t>£32,200</t>
  </si>
  <si>
    <t>SEND Employer Spokes</t>
  </si>
  <si>
    <t>Luminate Education Group</t>
  </si>
  <si>
    <t xml:space="preserve">National Star </t>
  </si>
  <si>
    <t>CEO Programme Development Centre</t>
  </si>
  <si>
    <t>£63,130</t>
  </si>
  <si>
    <t>Preparing for CEO Development Centre</t>
  </si>
  <si>
    <t>IT security and compliance management solution</t>
  </si>
  <si>
    <t>Qualys PCI Services</t>
  </si>
  <si>
    <t>Mental Health Programme</t>
  </si>
  <si>
    <t>Product strategy for leadership development</t>
  </si>
  <si>
    <t>Kintsugi Consulting</t>
  </si>
  <si>
    <t>Case studies for the ETF's SEND programme</t>
  </si>
  <si>
    <t>WordsWorks</t>
  </si>
  <si>
    <t>Evaluating the impact of the Corporate Partnership offer</t>
  </si>
  <si>
    <t>Procor Ltd</t>
  </si>
  <si>
    <t>Governance Professionals Leadership Programme (GPLP)</t>
  </si>
  <si>
    <t>Haringey Leadership Team Development Programme</t>
  </si>
  <si>
    <t>Universal SEND Services Programme</t>
  </si>
  <si>
    <t>National Development Team for Inclusion (NDTi)</t>
  </si>
  <si>
    <t xml:space="preserve">Leading from the middle programme </t>
  </si>
  <si>
    <t>KJ Consulting Solutions Ltd</t>
  </si>
  <si>
    <t>Strategic Digital Partner - Content Management System (CMS) and Customer Relationship Management (CRM)</t>
  </si>
  <si>
    <t>Bluelight CRM Ltd</t>
  </si>
  <si>
    <t>Governance Professionals Mentoring</t>
  </si>
  <si>
    <t>Imagine Coach-Mentoring and Consultancy Ltd</t>
  </si>
  <si>
    <t>Centre for Excellence in SEND (Theme: People)</t>
  </si>
  <si>
    <t>City of Sunderland College</t>
  </si>
  <si>
    <t>£86,200</t>
  </si>
  <si>
    <t>Centre for Excellence in SEND (Theme: Careers)</t>
  </si>
  <si>
    <t>Centre for Excellence in Maths</t>
  </si>
  <si>
    <t>Evaluation of the Centres for Excellence in Maths Programme</t>
  </si>
  <si>
    <t>ICF Consulting Services Ltd.</t>
  </si>
  <si>
    <t>Business 360 session</t>
  </si>
  <si>
    <t>The Grafter Limited</t>
  </si>
  <si>
    <t>TLPD course migration to the LMS</t>
  </si>
  <si>
    <t>Rethink Learning Ltd trading as DESQ</t>
  </si>
  <si>
    <t>A 5 year retrospective review of the impact of ETF leadership development initiative for LANDEX institutes</t>
  </si>
  <si>
    <t>To develop a new model of organisational membership for ETF</t>
  </si>
  <si>
    <t>Matilda Gosling, Gosling Research Ltd</t>
  </si>
  <si>
    <t>Education for Sustainable Development</t>
  </si>
  <si>
    <t>Facilitation of education for sustainability development interactive webinars</t>
  </si>
  <si>
    <t>EAUC (Alliance of Sustainability Leadership in Education)</t>
  </si>
  <si>
    <t>Teaching T Levels courses (Enhancing Pedagogy and Vocational and Professional Upskilling)</t>
  </si>
  <si>
    <t>Centre for Professional Technical Education (CPTE) in Legal Services</t>
  </si>
  <si>
    <t>Design of an organisational theory of change for ETF</t>
  </si>
  <si>
    <t xml:space="preserve">Middlesbrough college </t>
  </si>
  <si>
    <t>Centre for Professional Technical Education (CPTE) in Sales, Marketing and Procurement</t>
  </si>
  <si>
    <t>Teaching T Levels</t>
  </si>
  <si>
    <t>Centre for Professional Technical Education (CPTE) in Construction and Built Environment</t>
  </si>
  <si>
    <t>South Essex College</t>
  </si>
  <si>
    <t>Centre for Professional Technical Education (CPTE) in Hair and Beauty</t>
  </si>
  <si>
    <t>Walsall College</t>
  </si>
  <si>
    <t>Centre for Professional Technical Education (CPTE) in Hair, Beauty and Aesthetics</t>
  </si>
  <si>
    <t>Milton Keynes College</t>
  </si>
  <si>
    <t>Assessment in T Levels in FE courses</t>
  </si>
  <si>
    <t>Teaching T Levels in Schools</t>
  </si>
  <si>
    <t>Technical Levels Professional Development (TLPD) 2</t>
  </si>
  <si>
    <t>Innovation workshops for senior leaders</t>
  </si>
  <si>
    <t>Understanding T Levels for Schools design, development and delivery</t>
  </si>
  <si>
    <t>Teaching T Levels courses</t>
  </si>
  <si>
    <t>Centre for Professional Technical Education (CPTE) for the Creative and Design route</t>
  </si>
  <si>
    <t>Assessment in T Level course</t>
  </si>
  <si>
    <t>Centre for Professional Technical Education (CPTE) in Legal Finance Accounting 2022-23</t>
  </si>
  <si>
    <t>T Level Professional Development (TLPD) Leadership Residential</t>
  </si>
  <si>
    <t>Teaching T Levels in FE courses</t>
  </si>
  <si>
    <t>Centre for Professional Technical Education (CPTE) in Education and Childcare 2022-23</t>
  </si>
  <si>
    <t>The T Levels Creative and Design route by providing course design, course governance and course delivery services</t>
  </si>
  <si>
    <t>Oldham College</t>
  </si>
  <si>
    <t>Centre for Professional Technical Education (CPTE) in Business Admin</t>
  </si>
  <si>
    <t>Centre for Professional Technical Education (CPTE) in Health and Science 2022-23</t>
  </si>
  <si>
    <t>Preston College</t>
  </si>
  <si>
    <t>Centre for Professional Technical Education (CPTE) in Construction and Built Environment 2022-23</t>
  </si>
  <si>
    <t xml:space="preserve">Centre for Professional Technical Education (CPTE) in catering and hospitality </t>
  </si>
  <si>
    <t>The Manchester College</t>
  </si>
  <si>
    <t>Assessment in T Levels</t>
  </si>
  <si>
    <t>Commercial consultancy services</t>
  </si>
  <si>
    <t>Yvonne Chien</t>
  </si>
  <si>
    <t>Transformation project</t>
  </si>
  <si>
    <t>To design, build and implement a Single Sign On (SSO) using Azure AD B2C</t>
  </si>
  <si>
    <t>Aspire Technology Solutions</t>
  </si>
  <si>
    <t>Sign up form and user portal</t>
  </si>
  <si>
    <t>"Experiment Labs" programme</t>
  </si>
  <si>
    <t>International Marketing Partners Ltd</t>
  </si>
  <si>
    <t>Centre for Professional Technical Education (CPTE) in Construction and the Built Environment 2022-23</t>
  </si>
  <si>
    <t>Governance consultant for the implementation of the external governance review</t>
  </si>
  <si>
    <t>Sarah O'Grady Limited</t>
  </si>
  <si>
    <t>Social Value</t>
  </si>
  <si>
    <t>Social Value Research</t>
  </si>
  <si>
    <t>Strategy development of the organisational membership offer</t>
  </si>
  <si>
    <t>Leading in the 21st Century webinar - October 2024</t>
  </si>
  <si>
    <t>Greg Power</t>
  </si>
  <si>
    <t>Innovation unit setup guidance and good practice insights</t>
  </si>
  <si>
    <t>D Cube Consulting Ltd</t>
  </si>
  <si>
    <t>Updating the RARPA guidance</t>
  </si>
  <si>
    <t>NATSPEC</t>
  </si>
  <si>
    <t>T Level Professional Development (TLPD) online course videos</t>
  </si>
  <si>
    <t>Slinky Productions Ltd</t>
  </si>
  <si>
    <t>People and Culture Plan</t>
  </si>
  <si>
    <t>Annette Clinnick</t>
  </si>
  <si>
    <t>The Rebrand of ETF and SET</t>
  </si>
  <si>
    <t>Texture</t>
  </si>
  <si>
    <t>Presenter at the Leading in the 21st Century residential  - January 2025</t>
  </si>
  <si>
    <t>Jamie Claret</t>
  </si>
  <si>
    <t>Social Power Ltd</t>
  </si>
  <si>
    <t>Working Well Ltd</t>
  </si>
  <si>
    <t>Support and maintenance services (SMS)</t>
  </si>
  <si>
    <t xml:space="preserve">Career Development </t>
  </si>
  <si>
    <t>Work Psychology Group</t>
  </si>
  <si>
    <t>Leadership online network events</t>
  </si>
  <si>
    <t>touchconsulting Ltd</t>
  </si>
  <si>
    <t>T Level case study media</t>
  </si>
  <si>
    <t>Middle Leaders (ACE) programme</t>
  </si>
  <si>
    <t>Coaching</t>
  </si>
  <si>
    <t>Measuring the impact of the Inclusive Leadership Programme</t>
  </si>
  <si>
    <t>Centres for Excellence in Special Educational Needs and Disabilities (SEND) - theme of community</t>
  </si>
  <si>
    <t>FE Provider 'Spokes' to the Centres for Excellence in SEND</t>
  </si>
  <si>
    <t>Specialist Status in Education for Sustainable Development (SSiESD)</t>
  </si>
  <si>
    <t>Discussion forums aimed at improving awareness and understanding of managing public money in the FE and Skills Sector</t>
  </si>
  <si>
    <t>Commerical Leadership Programme</t>
  </si>
  <si>
    <t>Equip Consultancy Ltd</t>
  </si>
  <si>
    <t>Aspiring Senior Leaders (ASL) programme</t>
  </si>
  <si>
    <t>Middle Managers Programme- Leading from the Middle Programme</t>
  </si>
  <si>
    <t>Stepping into Leadership</t>
  </si>
  <si>
    <t>Strategic Innovation for Skills programme</t>
  </si>
  <si>
    <t>Development Centre for strategic leaders</t>
  </si>
  <si>
    <t>Updating Apprenticeship Workforce Development videos</t>
  </si>
  <si>
    <t>Commercial Leadership Programme</t>
  </si>
  <si>
    <t>Imagine Coach-mentoring and Consultancy Ltd</t>
  </si>
  <si>
    <t>Governance Professional Leadership Programme</t>
  </si>
  <si>
    <t>Governance Professionals Qualification</t>
  </si>
  <si>
    <t>Senior Leaders Programme</t>
  </si>
  <si>
    <t>SEND Employer Spoke</t>
  </si>
  <si>
    <t>Combining ETFs Theory of Change and Social Value Research reports</t>
  </si>
  <si>
    <t>Marketing and Communications Consultancy - April 2024 to March 2025</t>
  </si>
  <si>
    <t>Mel Pierce</t>
  </si>
  <si>
    <t>ESOL</t>
  </si>
  <si>
    <t>Accreditation for the Level 3 Award in Education and Training (ESOL) course</t>
  </si>
  <si>
    <t>Employer Spokes for the Universal SEND Services programme</t>
  </si>
  <si>
    <t>Centres for Excellence in Special Educational Needs and Disabilities (SEND) - theme of specialism in the mainstream</t>
  </si>
  <si>
    <t>Centres for Excellence in SEND (theme of careers)</t>
  </si>
  <si>
    <t>Impact evaluation and value for money assessment of the Leadership and Governance contract</t>
  </si>
  <si>
    <t>Prevent contract for 2024/25</t>
  </si>
  <si>
    <t>Tintisha Technologies (UK) Limited</t>
  </si>
  <si>
    <t>Governance Professionals Coaching Programme</t>
  </si>
  <si>
    <t>Way Forward Solutions Limited</t>
  </si>
  <si>
    <t>Centres for Excellence in Special Educational Needs and Disabilities (SEND) - theme of people</t>
  </si>
  <si>
    <t>Impact &amp; Evaluation</t>
  </si>
  <si>
    <t>Leadership, management and governance development 2022-23: process evaluation</t>
  </si>
  <si>
    <t>Pye Tait Ltd (trading as Pye Tait Consulting)</t>
  </si>
  <si>
    <t>The Mentor training programme impact evaluation 2022-23</t>
  </si>
  <si>
    <t>Simetrica-Jacobs Ltd</t>
  </si>
  <si>
    <t xml:space="preserve"> £74,462.40 </t>
  </si>
  <si>
    <t>Middle Managers Programme - Leading from the Middle Programme</t>
  </si>
  <si>
    <t>The production of two sector intelligence reports for the Education and Training Foundation</t>
  </si>
  <si>
    <t>Consult KM International Ltd</t>
  </si>
  <si>
    <t xml:space="preserve"> £9,744.00 </t>
  </si>
  <si>
    <t>Centres for Professional Technical Education (CPTE) in Digital</t>
  </si>
  <si>
    <t>Leadership, management and governance development 2022-23: impact evaluation</t>
  </si>
  <si>
    <t>Question and answer session with middle leaders at the leading from the middle networking event</t>
  </si>
  <si>
    <t>Touchconstellations Limited (operating as FE Constellations)</t>
  </si>
  <si>
    <t>Burntwood School</t>
  </si>
  <si>
    <t>Centres for Excellence in Special Educational Needs and Disabilities (SEND)</t>
  </si>
  <si>
    <t>Derby College Group</t>
  </si>
  <si>
    <t xml:space="preserve"> £928,086.00 </t>
  </si>
  <si>
    <t>New FE Provider 'Spokes' to the Centres for Excellence in SEND</t>
  </si>
  <si>
    <t>Provider CPD for the Teaching T Levels courses</t>
  </si>
  <si>
    <t xml:space="preserve"> £18,800.00 </t>
  </si>
  <si>
    <t>TLPD</t>
  </si>
  <si>
    <t>East Norfolk Sixth Form College</t>
  </si>
  <si>
    <t xml:space="preserve"> £42,360.00 </t>
  </si>
  <si>
    <t>Centres for Professional Technical Education (CPTE) in Childcare</t>
  </si>
  <si>
    <t>LTE Group</t>
  </si>
  <si>
    <t xml:space="preserve"> £39,571.00 </t>
  </si>
  <si>
    <t xml:space="preserve"> £36,670.00 </t>
  </si>
  <si>
    <t>Centres for Professional Technical Education (CPTE) in Business and Administration 2022-23</t>
  </si>
  <si>
    <t>Professional Standards Toolkit - Leadership Programme videos</t>
  </si>
  <si>
    <t>External review of ETF governance and board performance</t>
  </si>
  <si>
    <t>National Council for Voluntary Organisations</t>
  </si>
  <si>
    <t>Plan and Deliver two FE Sector Leadership Programmes - FE Strategic Leadership &amp; Preparing for CEO Programmes</t>
  </si>
  <si>
    <t>Leading in the 21st Century - Executive Leadership Development webinar</t>
  </si>
  <si>
    <t>Market Research into the Continuous Professional Development (CPD) Delivery Landscape - Strategy Development</t>
  </si>
  <si>
    <t>The Greenfield Organisation</t>
  </si>
  <si>
    <t>Wellbeing workshops</t>
  </si>
  <si>
    <t>RENER Wellbeing Ltd</t>
  </si>
  <si>
    <t>2 x 1 hour Wellbeing workshops</t>
  </si>
  <si>
    <t>Middle Managers – Adult and Community Learning</t>
  </si>
  <si>
    <t>Leading in the 21st Century – Inclusive Leadership</t>
  </si>
  <si>
    <t>Mental Health and wellbeing</t>
  </si>
  <si>
    <t>Architectural review and contract management</t>
  </si>
  <si>
    <t>D Cube Consulting Ltd - Gaurav Shrivastava</t>
  </si>
  <si>
    <t>Safeguarding</t>
  </si>
  <si>
    <t>To support the Associate developing content in capturing recording of a podcast</t>
  </si>
  <si>
    <t>Froody Music</t>
  </si>
  <si>
    <t>Production of videos to support Further Education leadership toolkits</t>
  </si>
  <si>
    <t>Go Forth Films</t>
  </si>
  <si>
    <t>Chairs of the Future Programme</t>
  </si>
  <si>
    <t>Chairs' Leadership Programme</t>
  </si>
  <si>
    <t>Middle Managers training -Land Based</t>
  </si>
  <si>
    <t>Employer Spoke for the Universal SEND Services programme</t>
  </si>
  <si>
    <t>Online webinars for a FE college governance audience</t>
  </si>
  <si>
    <t>Remarkable Things Limited</t>
  </si>
  <si>
    <t>Management of Leadership Toolkits</t>
  </si>
  <si>
    <t>Leadership networking events for CEOs, Middle Leaders, Finance Leaders and Managers</t>
  </si>
  <si>
    <t xml:space="preserve">Student Governor training </t>
  </si>
  <si>
    <t>Unloc</t>
  </si>
  <si>
    <t>Soft Skills development for Governance Professionals virtual events</t>
  </si>
  <si>
    <t>Article for the Leading in the 21st Century Programme</t>
  </si>
  <si>
    <t>Digital</t>
  </si>
  <si>
    <t>Data Strategy</t>
  </si>
  <si>
    <t>Cynozure Limited</t>
  </si>
  <si>
    <t>Leadership and Governance</t>
  </si>
  <si>
    <t>Governance Professionals Programme (Strand 1 and 2)</t>
  </si>
  <si>
    <t>AOC Create Limited</t>
  </si>
  <si>
    <t>User Research: ETF's Digital Estate</t>
  </si>
  <si>
    <t>Experience Solutions Ltd</t>
  </si>
  <si>
    <t>TLPD Statement of Work No. 8</t>
  </si>
  <si>
    <t>FutureLearn Limited</t>
  </si>
  <si>
    <t xml:space="preserve"> £22,498.61 </t>
  </si>
  <si>
    <t>Communications</t>
  </si>
  <si>
    <t>The ETF Impact Report 2020-21</t>
  </si>
  <si>
    <t>SQW Limited</t>
  </si>
  <si>
    <t>Changes to the EdTech Mentoring guide</t>
  </si>
  <si>
    <t xml:space="preserve"> £450.00 </t>
  </si>
  <si>
    <t>College Governance and Leadership Workforce Development Impact Evaluation Project</t>
  </si>
  <si>
    <t>Membership</t>
  </si>
  <si>
    <t>The member journey mapping project (SET)</t>
  </si>
  <si>
    <t>Membership Matters</t>
  </si>
  <si>
    <t xml:space="preserve"> £27,360.00 </t>
  </si>
  <si>
    <t>Technical Levels Professional Development (TLPD) CPD Courses</t>
  </si>
  <si>
    <t>Barking and Dagenham College</t>
  </si>
  <si>
    <t>Technical Education</t>
  </si>
  <si>
    <t>SET for Success 2020</t>
  </si>
  <si>
    <t>Blackburn College</t>
  </si>
  <si>
    <t>Centre for Professional Technical Education (CPTE)</t>
  </si>
  <si>
    <t>Exeter College</t>
  </si>
  <si>
    <t>Leeds City College</t>
  </si>
  <si>
    <t>LTE Group trading as The Manchester College (TMC)</t>
  </si>
  <si>
    <t>the T Levels Construction route by providing course design and course delivery services</t>
  </si>
  <si>
    <t xml:space="preserve"> £4,600.00 </t>
  </si>
  <si>
    <t>Skills and Education Group</t>
  </si>
  <si>
    <t>The College of West Anglia</t>
  </si>
  <si>
    <t xml:space="preserve">The Further Forces Programme: Mentoring </t>
  </si>
  <si>
    <t>The University of Brighton (UoB)</t>
  </si>
  <si>
    <t>Further Forces</t>
  </si>
  <si>
    <t>Further Forces Programme</t>
  </si>
  <si>
    <t>University of Portsmouth</t>
  </si>
  <si>
    <t xml:space="preserve"> £1,072,210.00 </t>
  </si>
  <si>
    <t>Two teaching and learning conferences to SET for Success and Further Forces participants</t>
  </si>
  <si>
    <t xml:space="preserve"> £7,800.00 </t>
  </si>
  <si>
    <t>Research Report on "the teaching of the embedded English and Maths Competencies for T Levels"</t>
  </si>
  <si>
    <t>Research Project -Research Report will be “A study on exploring the delivery of vocational and technical education in schools and FE providers</t>
  </si>
  <si>
    <t>UCL Consultants Ltd</t>
  </si>
  <si>
    <t xml:space="preserve"> £14,915.00 </t>
  </si>
  <si>
    <t>Research Project Report will be “an extended study of T level teachers’</t>
  </si>
  <si>
    <t>University of Huddersfield</t>
  </si>
  <si>
    <t xml:space="preserve"> £18,272.00 </t>
  </si>
  <si>
    <t>Consultancy support for the Education and Training Foundation to develop an organisational Theory of Change</t>
  </si>
  <si>
    <t>MH&amp;A</t>
  </si>
  <si>
    <t xml:space="preserve"> £37,850.00 </t>
  </si>
  <si>
    <t>Research Project-Research Report will be “an extended study on Pedagogic Principles for T Levels”</t>
  </si>
  <si>
    <t xml:space="preserve"> £18,500.00 </t>
  </si>
  <si>
    <t>Core Prevent</t>
  </si>
  <si>
    <t>Delivery of an online briefing to members of its National Safeguarding and Prevent Forum concerning the threat from MMU - related extremism</t>
  </si>
  <si>
    <t>Candour Intelligence</t>
  </si>
  <si>
    <t>Developing a Training Needs Analysis (TNA) Framework at the Education and Training Foundation</t>
  </si>
  <si>
    <t xml:space="preserve"> £52,200.00 </t>
  </si>
  <si>
    <t>Mentor Training Programme</t>
  </si>
  <si>
    <t>Conversion of mentoring guides to a print-friendly A4 format</t>
  </si>
  <si>
    <t>Early Adopter project leadership talent pipeline</t>
  </si>
  <si>
    <t>Adrian Haberberg</t>
  </si>
  <si>
    <t>Early Adopters project leadership talent pipeline</t>
  </si>
  <si>
    <t>Global Curiosity Institute</t>
  </si>
  <si>
    <t>Chelmsford College</t>
  </si>
  <si>
    <t>Technical workshops for senior and strategic leaders</t>
  </si>
  <si>
    <t>Professional Development for mentors and coaches for practitioners in Further Education and Training</t>
  </si>
  <si>
    <t>AlphaPlus Consulting Ltd.</t>
  </si>
  <si>
    <t>Middle Managers - Adult and Community Learning</t>
  </si>
  <si>
    <t xml:space="preserve"> £50,000.00 </t>
  </si>
  <si>
    <t>Centres for Excellence in Maths</t>
  </si>
  <si>
    <t xml:space="preserve">Leadership Mental Health and Wellbeing </t>
  </si>
  <si>
    <t xml:space="preserve"> £56,776.00 </t>
  </si>
  <si>
    <t>Barnet and Southgate College</t>
  </si>
  <si>
    <t>Two online training events on the topics of Minutes Taking and the Role of Governance Professionals</t>
  </si>
  <si>
    <t>Beyond Governance</t>
  </si>
  <si>
    <t>Consultancy support for the Education and Training Foundation to evaluate the side-by-side intervention (part of our prevent offer to the further education sector)</t>
  </si>
  <si>
    <t xml:space="preserve"> £24,916.00 </t>
  </si>
  <si>
    <t>Maths &amp; English</t>
  </si>
  <si>
    <t>Maths and English Online Learning Modules Design and Development</t>
  </si>
  <si>
    <t xml:space="preserve"> £292,765.00 </t>
  </si>
  <si>
    <t>Outstanding Teaching, Learning and Assessment (OTLA) Phase 8</t>
  </si>
  <si>
    <t>Contribution to the DfE funded Universal SEND Services programme led by Nasen</t>
  </si>
  <si>
    <t>DfN Project Search</t>
  </si>
  <si>
    <t>Curriculum Senior Leaders Programme</t>
  </si>
  <si>
    <t xml:space="preserve"> £472,548.00 </t>
  </si>
  <si>
    <t xml:space="preserve"> £130,000.00 </t>
  </si>
  <si>
    <t>Early Adaptors project</t>
  </si>
  <si>
    <t>FE Sussex Group</t>
  </si>
  <si>
    <t>Chief Financial Officer's programme</t>
  </si>
  <si>
    <t>ICAEW</t>
  </si>
  <si>
    <t>Initial Teacher Education</t>
  </si>
  <si>
    <t>Talent to Teach</t>
  </si>
  <si>
    <t>InspirED Associates Limited</t>
  </si>
  <si>
    <t>Governance Professionals Leadership Programme</t>
  </si>
  <si>
    <t xml:space="preserve"> £79,500.00 </t>
  </si>
  <si>
    <t>Governance Professionals' Mentoring</t>
  </si>
  <si>
    <t>Kay White Forward Solutions</t>
  </si>
  <si>
    <t xml:space="preserve"> £19,773.00 </t>
  </si>
  <si>
    <t>Myerscough College</t>
  </si>
  <si>
    <t xml:space="preserve">Early Adopters project </t>
  </si>
  <si>
    <t>Newcastle College</t>
  </si>
  <si>
    <t>Pearson Education Limited</t>
  </si>
  <si>
    <t>Plumpton College</t>
  </si>
  <si>
    <t>RNN Group</t>
  </si>
  <si>
    <t>ETF Leadership Zoom Videos</t>
  </si>
  <si>
    <t>Solihull College &amp; University Centre</t>
  </si>
  <si>
    <t>Delivery of two online governance events</t>
  </si>
  <si>
    <t>Tesse Akpeki</t>
  </si>
  <si>
    <t xml:space="preserve">Centres for Excellence in Maths </t>
  </si>
  <si>
    <t>Leading from the Middle online resources</t>
  </si>
  <si>
    <t>University of Nottingham</t>
  </si>
  <si>
    <t>New to Senior Leadership</t>
  </si>
  <si>
    <t xml:space="preserve"> £80,410.00 </t>
  </si>
  <si>
    <t>Early Adopters project</t>
  </si>
  <si>
    <t>Varndean College</t>
  </si>
  <si>
    <t>Additional learning support: maths and English in post-16 Education and Training</t>
  </si>
  <si>
    <t>Inclusion</t>
  </si>
  <si>
    <t>Micro Learning content – to support educators with the embedding of EdTech in teaching, learning and assessment</t>
  </si>
  <si>
    <t>Rethink Learning Ltd. (Trading as DESQ)</t>
  </si>
  <si>
    <t>Leadership Institute Research Proposal</t>
  </si>
  <si>
    <t>Cogito Development Projects</t>
  </si>
  <si>
    <t>Teaching, Learning and Assessment</t>
  </si>
  <si>
    <t>Evaluation of mentoring professional development programmes</t>
  </si>
  <si>
    <t>Chairs’ Leadership Programme Evaluation</t>
  </si>
  <si>
    <t>NatCen Social Research</t>
  </si>
  <si>
    <t>Practice Development Groups for teachers and trainers in the Further Education and Training Sector</t>
  </si>
  <si>
    <t>Burnley College</t>
  </si>
  <si>
    <t>Calderdale College</t>
  </si>
  <si>
    <t>Havant and South Downs College</t>
  </si>
  <si>
    <t xml:space="preserve">Skills and Education Group </t>
  </si>
  <si>
    <t>NCG (trading as Newcastle College)</t>
  </si>
  <si>
    <t>Governance Professionals' Leadership Programme</t>
  </si>
  <si>
    <t>The FE Leadership Institute Pilot Project Sussex Costal Chairs Group</t>
  </si>
  <si>
    <t>Steve Mostyn Associates Limited</t>
  </si>
  <si>
    <t>Evaluation of the New to ESOL programme</t>
  </si>
  <si>
    <t>Harlow Consulting</t>
  </si>
  <si>
    <t>The Leadership Excellence Framework for Aspiring and Middle Managers</t>
  </si>
  <si>
    <t>University of Portsmouth Enterprise Limited</t>
  </si>
  <si>
    <t>Leading mental health and wellbeing during the pandemic</t>
  </si>
  <si>
    <t>Babington College</t>
  </si>
  <si>
    <t>To assess the needs of the Leadership Institute</t>
  </si>
  <si>
    <t>Storythings Ltd</t>
  </si>
  <si>
    <t>The Bradford Local Skills Improvement Plan (LSIP) Research Proposal</t>
  </si>
  <si>
    <t>Bradford College</t>
  </si>
  <si>
    <t>Survive or Thrive</t>
  </si>
  <si>
    <t>Petros Ltd.</t>
  </si>
  <si>
    <t>Professional Boundaries</t>
  </si>
  <si>
    <t>Leadership mental health and wellbeing during the pandemic</t>
  </si>
  <si>
    <t>East Coast College</t>
  </si>
  <si>
    <t>Evaluate three FE Sector Management and Leadership Programmes</t>
  </si>
  <si>
    <t xml:space="preserve">The Education Support Partnership - Line Managers Mental Wellbeing project </t>
  </si>
  <si>
    <t>Education Support Partnership</t>
  </si>
  <si>
    <t>Doncaster Adult, Family and Community Learning</t>
  </si>
  <si>
    <t xml:space="preserve">Evaluation of three Governance Programmes </t>
  </si>
  <si>
    <t>Storage and fulfilment 2020</t>
  </si>
  <si>
    <t>City Digital Ltd</t>
  </si>
  <si>
    <t>Shaping Success: Professional Development in maths and English - North</t>
  </si>
  <si>
    <t>Claire Collins Consultancy Ltd. (CCC)</t>
  </si>
  <si>
    <t>SET for Teaching Success</t>
  </si>
  <si>
    <t>Outstanding Teaching, Learning and Assessment (OTLA) Phase 6</t>
  </si>
  <si>
    <t>Shaping Success: Effective Maths and English CPD for practitioners working in post-16 Education and Training - Strand 3</t>
  </si>
  <si>
    <t>Technical Levels Professional Development (TLPD) 2 - Apprenticeship Workforce Development Course</t>
  </si>
  <si>
    <t xml:space="preserve">T Levels </t>
  </si>
  <si>
    <t>Dudley College of Technology</t>
  </si>
  <si>
    <t>Educational Sustainable Development</t>
  </si>
  <si>
    <t>Educational Sustainable Development in ESOL</t>
  </si>
  <si>
    <t>Adult Education and Training Organisations (AAETO / HOLEX)</t>
  </si>
  <si>
    <t>Women in Leadership - Next Steps in Leadership Project</t>
  </si>
  <si>
    <t>KJ Consulting Solutions Ltd.</t>
  </si>
  <si>
    <t>Apprenticeships Workforce Development Programme - Evaluation</t>
  </si>
  <si>
    <t>FE Leadership Institute Pilot Project - Governance Maturity Matrix</t>
  </si>
  <si>
    <t>Nottingham Trent University</t>
  </si>
  <si>
    <t>ETF Animation</t>
  </si>
  <si>
    <t>Slinky Production</t>
  </si>
  <si>
    <t>Chairs Network Event - Board Evaluations</t>
  </si>
  <si>
    <t>Better Boards Limited</t>
  </si>
  <si>
    <t>TLPD2</t>
  </si>
  <si>
    <t>Maverick</t>
  </si>
  <si>
    <t>Chairs Network Events - 'The Board's Contribution to organisational success'</t>
  </si>
  <si>
    <t>Steve Maslin</t>
  </si>
  <si>
    <t>Chairs Network Event - Role of the College Chair as Mentor/ Coach to the CEO/ Principal</t>
  </si>
  <si>
    <t>Shirley Collier</t>
  </si>
  <si>
    <t>The production of video and audio recording to be embedded within three Mentoring Programme FutureLearn courses</t>
  </si>
  <si>
    <t>Evaluation of the Four FE Strategic Executive Leadership Programmes</t>
  </si>
  <si>
    <t>Pye Tait Limited</t>
  </si>
  <si>
    <t>Research Study into Further Education Teacher Recruitment and the Landscape of Further Education</t>
  </si>
  <si>
    <t>Apprenticeships Workforce Development Programme, Strategic Leadership and Governance Programme</t>
  </si>
  <si>
    <t>Technical Levels Professional Development (TLPD) Research Agreement</t>
  </si>
  <si>
    <t>Kings College London</t>
  </si>
  <si>
    <t>Research piece on Prevent and British Values</t>
  </si>
  <si>
    <t>The Citizenship Foundation Trading as Young Citizens</t>
  </si>
  <si>
    <t>FESLP Cohort 6 Module 3 and Cohort 7 Module 1-3</t>
  </si>
  <si>
    <t>Preparing for CEO Programme Cohorts 1-5 Module 3, Cohort 6 &amp; 7 Modules 1-3</t>
  </si>
  <si>
    <t>Quality and Research</t>
  </si>
  <si>
    <t>SIR data insights</t>
  </si>
  <si>
    <t>Dudobi Limited</t>
  </si>
  <si>
    <t xml:space="preserve">Match-funded EDI Projects </t>
  </si>
  <si>
    <t>Leicester College</t>
  </si>
  <si>
    <t>West Yorkshire Learning Providers Ltd.</t>
  </si>
  <si>
    <t>Redundancy-to-work in Further Education: Feasibility Study</t>
  </si>
  <si>
    <t>Initial Teacher Education in Further Education: Market Research</t>
  </si>
  <si>
    <t>Sheffield Institute of Education, Sheffield Hallam University</t>
  </si>
  <si>
    <t>Soft Skills' support service for Governance Professionals</t>
  </si>
  <si>
    <t>Way Forward Solutions</t>
  </si>
  <si>
    <t>The Further Forces Programme - The Northern Recruitment and Delivery Hub re-tender</t>
  </si>
  <si>
    <t>Corporate Governance</t>
  </si>
  <si>
    <t>Market Research into the Continuous Professional Development (CPD) Delivery Landscape</t>
  </si>
  <si>
    <t>The GreenField Organisation Limited</t>
  </si>
  <si>
    <t>Executive Leadership Assessment Centre</t>
  </si>
  <si>
    <t>GatenbySanderson Limited</t>
  </si>
  <si>
    <t>Learning Technologies</t>
  </si>
  <si>
    <t>Pedagogic EdTech Competency Framework</t>
  </si>
  <si>
    <t>Sero Consulting Limited</t>
  </si>
  <si>
    <t>Non-Executive Leadership Inductions and Regional events for the FE Governance Community</t>
  </si>
  <si>
    <t>Learning Management System (LMS) for digital skills acquisition</t>
  </si>
  <si>
    <t>SkillsLogic Ltd</t>
  </si>
  <si>
    <t>Careers Pathways to FE Teaching – Central area</t>
  </si>
  <si>
    <t>Cognition Education UK Limited</t>
  </si>
  <si>
    <t>Careers Pathways to FE Teaching – South area</t>
  </si>
  <si>
    <t>ETF Regional Specialist Leads for maths and English</t>
  </si>
  <si>
    <t>Wellbeing and Social Inclusion</t>
  </si>
  <si>
    <t>Centres for Excellence in Special Educational Needs and Disabilities</t>
  </si>
  <si>
    <t>Essential Digital Skills Workforce Development Programme</t>
  </si>
  <si>
    <t>Leadership in the Land Based Sector</t>
  </si>
  <si>
    <t>LANDEX</t>
  </si>
  <si>
    <t>Diversity in Leadership- Implementing a programme to support the diverse workforce into Leadership roles across the FE Sector</t>
  </si>
  <si>
    <t>Evaluation of the Essential Digital Skills Workforce Development Programme</t>
  </si>
  <si>
    <t>BMG Research Limited</t>
  </si>
  <si>
    <t>Inspiring FE - Governor Recruitment</t>
  </si>
  <si>
    <t>Education and Employers Taskforce (EET)</t>
  </si>
  <si>
    <t xml:space="preserve">Professional Development </t>
  </si>
  <si>
    <t>Continuing Professional Development (CPD) for Advanced Practitioners</t>
  </si>
  <si>
    <t>Deliver a national development programme for middle leaders in the FE Sector 2020</t>
  </si>
  <si>
    <t>New to Senior Leadership Programme</t>
  </si>
  <si>
    <t>University of Birmingham</t>
  </si>
  <si>
    <t>Adult and Community Education Leadership Programme</t>
  </si>
  <si>
    <t>Association of Adult Education and Training Organisations (AAETO / HOLEX)</t>
  </si>
  <si>
    <t>Chief Financial Officer's Programme</t>
  </si>
  <si>
    <t>English CPD Programme</t>
  </si>
  <si>
    <t>Schemeta</t>
  </si>
  <si>
    <t>Maths CPD Programme</t>
  </si>
  <si>
    <t>Activate Learning</t>
  </si>
  <si>
    <t>Student Governor Inductions Programme</t>
  </si>
  <si>
    <t>Beyond Governance Limited</t>
  </si>
  <si>
    <t>Dynamic Training UK Ltd</t>
  </si>
  <si>
    <t>LTE Group trading as the Manchester College (TMC)</t>
  </si>
  <si>
    <t>Maths and English CPD programme evaluation</t>
  </si>
  <si>
    <t>Maximising the potential of mainstream and specialist FE providers to improve outcomes for learners with SEND</t>
  </si>
  <si>
    <t>Governance Programmes - Chairs' Mentoring</t>
  </si>
  <si>
    <t>Baird Partners Limited</t>
  </si>
  <si>
    <t>Sandra Prail Ltd.</t>
  </si>
  <si>
    <t>Sector English Strategy Research</t>
  </si>
  <si>
    <t>Evaluation of Mentoring Training</t>
  </si>
  <si>
    <t>Advanced Practitioner Programme</t>
  </si>
  <si>
    <t>Evaluation of the Practitioner Research and advanced practitioner programmes</t>
  </si>
  <si>
    <t>Women in Leadership - Women Up Programme</t>
  </si>
  <si>
    <t>Women's Leadership Network CIC</t>
  </si>
  <si>
    <t>Senior Leaders and Governors Collaborative Strategy Development</t>
  </si>
  <si>
    <t>Moulton College</t>
  </si>
  <si>
    <t>Match-funded EDI Projects round 2</t>
  </si>
  <si>
    <t>Inspire Education Group</t>
  </si>
  <si>
    <t>South Bank Colleges</t>
  </si>
  <si>
    <t>Support and maintenance of the FOL environments</t>
  </si>
  <si>
    <t>Evaluation of the Advanced Practitioner Programme</t>
  </si>
  <si>
    <t>Meaningful maths and English</t>
  </si>
  <si>
    <t>Leading Teaching and Learning for Maths and English Middle Managers</t>
  </si>
  <si>
    <t>Evaluation to highlight the effectiveness of the Diversity in Leadership Programme</t>
  </si>
  <si>
    <t>The Research Base LLP</t>
  </si>
  <si>
    <t>Evaluation of Study Programmes</t>
  </si>
  <si>
    <t>Evaluation of the Outstanding Teaching, Learning and Assessment (OTLA) Programme</t>
  </si>
  <si>
    <t>Professional Exchange 17/18</t>
  </si>
  <si>
    <t>Association of Colleges (London Region)</t>
  </si>
  <si>
    <t>Professional Exchanges 2018 - Thames Valley</t>
  </si>
  <si>
    <t>Creative Education Ltd</t>
  </si>
  <si>
    <t>Greater Manchester Learning Provider Network (GMLPN)</t>
  </si>
  <si>
    <t>Plumpton College (Legal Identity of FE Sussex)</t>
  </si>
  <si>
    <t>Functional Skills support for the FE workforce, including the teaching of phonics to adult learners</t>
  </si>
  <si>
    <t>Professional Exchange Network 2018/19: East of England Region</t>
  </si>
  <si>
    <t>Teaching and Training Courses Ltd</t>
  </si>
  <si>
    <t>Delivery of the Professional Exchange for the Cornwall region</t>
  </si>
  <si>
    <t>The Cornwall College Group</t>
  </si>
  <si>
    <t>University of Warwick (WMCETT)</t>
  </si>
  <si>
    <t>Video and Film Production Framework</t>
  </si>
  <si>
    <t>Chocolate Films</t>
  </si>
  <si>
    <t xml:space="preserve">Creative Concern Limited </t>
  </si>
  <si>
    <t>De Facto Films</t>
  </si>
  <si>
    <t>Isambard Digital Media Ltd T/A IDM Media</t>
  </si>
  <si>
    <t>LEO Learning Ltd.</t>
  </si>
  <si>
    <t>Makalu Digital Marketing LTD.</t>
  </si>
  <si>
    <t>PeoplePlus Group Ltd</t>
  </si>
  <si>
    <t>Tinderflint Limited</t>
  </si>
  <si>
    <t>Practitioner Evidence and Research Hub – enabling shared learning</t>
  </si>
  <si>
    <t>CUREE LTD</t>
  </si>
  <si>
    <t>Design and deliver a national development programme for middle managers in the further education and training sector</t>
  </si>
  <si>
    <t>Evaluation of the Professional Exchange Network Programme (PEN)</t>
  </si>
  <si>
    <t>Birmingham City University</t>
  </si>
  <si>
    <t>Evaluation of Preparing for CEO programme</t>
  </si>
  <si>
    <t>CFE (Research and Consulting) Ltd</t>
  </si>
  <si>
    <t>Supporting blind learners</t>
  </si>
  <si>
    <t>Royal National College for the Blind</t>
  </si>
  <si>
    <t>Evaluation of the Pathways to Further Education Programme</t>
  </si>
  <si>
    <t>Evaluation of the ETF Practitioner Research Programme 2018-20</t>
  </si>
  <si>
    <t>Adult and Community Education Leaders and Aspiring Leaders Programme (pilot)</t>
  </si>
  <si>
    <t xml:space="preserve"> Delivery of the subject leaders’ programme into Opportunity Areas work</t>
  </si>
  <si>
    <t>Apprenticeship Workforce Development Media</t>
  </si>
  <si>
    <t>Careers Pathways to FE Teaching – North area</t>
  </si>
  <si>
    <t>Taking Teacher Further</t>
  </si>
  <si>
    <t>University of Portsmouth Higher Education Corporation</t>
  </si>
  <si>
    <t>Induction Video</t>
  </si>
  <si>
    <t>Maths and English Media</t>
  </si>
  <si>
    <t>Functional Skills Research Project</t>
  </si>
  <si>
    <t>Professional Development</t>
  </si>
  <si>
    <t>Sheffield Hallam University</t>
  </si>
  <si>
    <t>Research to assess impact of Enhance - Design</t>
  </si>
  <si>
    <t>OPINIUM Research LLP</t>
  </si>
  <si>
    <t>Video and audio recordings to be embedded within maths and English online courses</t>
  </si>
  <si>
    <t>Resources and CPD for practitioners supporting ‘New to ESOL learners’ -Strands 1 &amp; 2</t>
  </si>
  <si>
    <t>Learning Unlimited</t>
  </si>
  <si>
    <t>Tomorrow's Leaders Mentoring Framework</t>
  </si>
  <si>
    <t>National Children's Bureau</t>
  </si>
  <si>
    <t>The Essential Management Programme for New and Existing SEND Managers</t>
  </si>
  <si>
    <t>National Star College</t>
  </si>
  <si>
    <t>Joint Conferences &amp; CPD events</t>
  </si>
  <si>
    <t>AOC Create</t>
  </si>
  <si>
    <t>Independent Workforce Development Survey focussing on Safeguarding in the Further Education (FE) Sector</t>
  </si>
  <si>
    <t>Student Governor Inductions 2020/21</t>
  </si>
  <si>
    <t>Sustainability</t>
  </si>
  <si>
    <t>The mapping of education for sustainable development in the FE curriculum</t>
  </si>
  <si>
    <t>Behavioural Insights Ltd</t>
  </si>
  <si>
    <t>Shaping Success - Professional Development in maths and English - South</t>
  </si>
  <si>
    <t>Eedi Ltd.</t>
  </si>
  <si>
    <t>Promoting transgender equality in Further Education</t>
  </si>
  <si>
    <t>Gender Identity Research &amp; Education Society</t>
  </si>
  <si>
    <t>Evaluation of ETF practice development groups</t>
  </si>
  <si>
    <t>Analysis of the ESOL Workforce and their Professional Learning and Development Needs</t>
  </si>
  <si>
    <t>Everything you need to know about SEND Funding for FE Learners</t>
  </si>
  <si>
    <t>Research and evaluation</t>
  </si>
  <si>
    <t>Survey to assess the impact of enhance - delivery of survey results</t>
  </si>
  <si>
    <t>Chairs Leadership Programme 2020/21</t>
  </si>
  <si>
    <t>Supporting Young People with a Physical Disability in the Post-16 Education and Training Sector 2020</t>
  </si>
  <si>
    <t>Pdnet</t>
  </si>
  <si>
    <t>Online resources on Financial Sustainability and Managing Performance Data for senior leaders in Further Education</t>
  </si>
  <si>
    <t>Evaluation of Centres for Excellence in SEND</t>
  </si>
  <si>
    <t>RINA Consulting Defence Limited</t>
  </si>
  <si>
    <t>Embedding of maths and English effectively in apprenticeships</t>
  </si>
  <si>
    <t>Schemeta Limited</t>
  </si>
  <si>
    <t>The Further Forces Programme - Business Development and Recruitment Activity re-tender</t>
  </si>
  <si>
    <t>Seventh Corner Ltd</t>
  </si>
  <si>
    <t>The ETF Impact Report 2019-20</t>
  </si>
  <si>
    <t>Apprenticeships Workforce Development Programme - Course 1</t>
  </si>
  <si>
    <t>Strategic Development Network</t>
  </si>
  <si>
    <t>Apprenticeships Workforce Development Programme - Course 2</t>
  </si>
  <si>
    <t>Apprenticeships Workforce Development Programme - Course 3</t>
  </si>
  <si>
    <t>Apprenticeships Workforce Development Programme - Course 4</t>
  </si>
  <si>
    <t xml:space="preserve">Extract performance of Bullet Tongue Reloaded </t>
  </si>
  <si>
    <t>The Big House Theatre Company</t>
  </si>
  <si>
    <t>White Rose Maths</t>
  </si>
  <si>
    <t>WLN- Woman Up! Leadership and Wellbeing during Covid-19</t>
  </si>
  <si>
    <t>Women's Leadership Network</t>
  </si>
  <si>
    <t>WLN- Woman! Trauma-informed leadership to support those most at risk from the burdens of Covid-19 in the FE and skills sector</t>
  </si>
  <si>
    <t>Woman Up! Taking your next step to Leadership</t>
  </si>
  <si>
    <t>Professional Standards</t>
  </si>
  <si>
    <t>Regional Training Needs Analysis</t>
  </si>
  <si>
    <t>Regional Specialist Leads April 2019</t>
  </si>
  <si>
    <t xml:space="preserve">Hosting and Data Services Framework </t>
  </si>
  <si>
    <t>Arcus Global Limited</t>
  </si>
  <si>
    <t>Digital Craftsmen Ltd</t>
  </si>
  <si>
    <t>TIBUS T/A THE INTERNET BUSINESS LTD</t>
  </si>
  <si>
    <t>Professional Exchange - Greater London</t>
  </si>
  <si>
    <t>Professional Exchange - South West</t>
  </si>
  <si>
    <t>Professional Exchange - Cornwall &amp; Devon</t>
  </si>
  <si>
    <t>Professional Exchange - North East &amp; Cumbria</t>
  </si>
  <si>
    <t>Professional Exchange - North West</t>
  </si>
  <si>
    <t>Professional Exchange - Yorkshire &amp; Humber</t>
  </si>
  <si>
    <t>Professional Exchange - East Midlands</t>
  </si>
  <si>
    <t>EMFEC</t>
  </si>
  <si>
    <t>Expression of Interest - Teaching for Mastery Collaborative Practice Projects</t>
  </si>
  <si>
    <t>St Mary's Menston</t>
  </si>
  <si>
    <t>Leadership</t>
  </si>
  <si>
    <t>The Graduate Development Programme</t>
  </si>
  <si>
    <t>The University of Bolton</t>
  </si>
  <si>
    <t>TLPD Pedagogy modules amendments</t>
  </si>
  <si>
    <t>University of Derby</t>
  </si>
  <si>
    <t xml:space="preserve">Hosting and Data Services Framework: Data centre, Cloud and Value Added Services </t>
  </si>
  <si>
    <t>Research</t>
  </si>
  <si>
    <t xml:space="preserve">Evaluation of the Middle Managers Programme  </t>
  </si>
  <si>
    <t>Support and promotion of SIR27 to local authority HOLEX members</t>
  </si>
  <si>
    <t>Research and Innovation</t>
  </si>
  <si>
    <t>Maths and English CPD offer evaluation</t>
  </si>
  <si>
    <t>OTLA Phase 4, Strand 2 (Apprenticeships Standards)</t>
  </si>
  <si>
    <t>Strategic Development Network Enterprise Ltd. (SDN)</t>
  </si>
  <si>
    <t>Doncaster Opportunity Areas Middle Managers Programme</t>
  </si>
  <si>
    <t>Institute of Chartered Accountants in England and Wales (ICAEW)</t>
  </si>
  <si>
    <t>Promoting Positive Behaviour Collaboration</t>
  </si>
  <si>
    <t>Pivotal Education Ltd.</t>
  </si>
  <si>
    <t>Maths teaching materials to support the exploration of British values for teachers and trainers of learners across the FE and training sector</t>
  </si>
  <si>
    <t xml:space="preserve"> Grimsby Institute of Further and Higher Education (GIFHE)</t>
  </si>
  <si>
    <t>English teaching materials to support the exploration of British values for teachers and trainers of learners across the FE and training sector</t>
  </si>
  <si>
    <t>SIR Data Insights Marketing Delivery – SIR26 2017/18 data</t>
  </si>
  <si>
    <t>Society for Education and Training</t>
  </si>
  <si>
    <t>ATS - e-portfolio evidence-based assessment system</t>
  </si>
  <si>
    <t>Initial Research to test the market for EdTech Teacher Status</t>
  </si>
  <si>
    <t>AlphaPlus Consultancy Ltd.</t>
  </si>
  <si>
    <t>SEND</t>
  </si>
  <si>
    <t>Improving outcomes for learners with SEND Strand 2 - Study Programmes</t>
  </si>
  <si>
    <t>Association of Colleges (formerly known as ACER)</t>
  </si>
  <si>
    <t>Two films showcasing ‘Making the SEND reforms work’ by FE and LA peers</t>
  </si>
  <si>
    <t>National Development Team for Inclusion</t>
  </si>
  <si>
    <t>Supporting learners with physical disabilities</t>
  </si>
  <si>
    <t>PDNET c/o School Development Support Agency</t>
  </si>
  <si>
    <t>Supporting Technical Teachers to prepare for T Levels delivery through Industry Insight Activity</t>
  </si>
  <si>
    <t>Sector Development</t>
  </si>
  <si>
    <t>Outstanding Teaching, Learning and Assessment (OTLA) Phase 5</t>
  </si>
  <si>
    <t>Achievement for All (3As) Ltd</t>
  </si>
  <si>
    <t xml:space="preserve">T Levels Professional Development offer: Organisational Readiness Workstream 1 – CPD for Middle Managers </t>
  </si>
  <si>
    <t>AoC Create Limited</t>
  </si>
  <si>
    <t>Regional Student Inductions</t>
  </si>
  <si>
    <t>Association of Colleges (AOC)</t>
  </si>
  <si>
    <t>T Levels Professional Development offer: Understanding T Levels</t>
  </si>
  <si>
    <t>T Levels Professional Development Support: Strand 4 Knowledge Hubs</t>
  </si>
  <si>
    <t>Teach Too Programme – Phase 6</t>
  </si>
  <si>
    <t>Professional Standards Case Studies</t>
  </si>
  <si>
    <t>Babcock Land Limited</t>
  </si>
  <si>
    <t>Technical and development support for the Excellence Gateway: 1) Maintenance of the functionality of the repository and API; 2) Maintenance and development of Drupal based Websites</t>
  </si>
  <si>
    <t>Big Blue Door Ltd</t>
  </si>
  <si>
    <t>Technical and development support for the FE Advice site</t>
  </si>
  <si>
    <t xml:space="preserve">Technical and Development Support Services for the Excellence Gateway </t>
  </si>
  <si>
    <t>Research into workforce capacity and capability in maths and English</t>
  </si>
  <si>
    <t>Maths and English Functional Skills support: North</t>
  </si>
  <si>
    <t>Shaping Success - Professional Development in maths and English - North</t>
  </si>
  <si>
    <t>Supporting Technical Teachers to embed maths, English and digital skills into technical subject teaching</t>
  </si>
  <si>
    <t>T Level support strand 3: Delivery of pedagogy training for technical teachers</t>
  </si>
  <si>
    <t>T Level support strand 3: delivery of subject knowledge and subject teaching training for technical teachers</t>
  </si>
  <si>
    <t>SET Journal publishing services</t>
  </si>
  <si>
    <t>Create Publishing Ltd</t>
  </si>
  <si>
    <t>Maths and English Functional Skills support: South</t>
  </si>
  <si>
    <t>Leadership, Management and Governance</t>
  </si>
  <si>
    <t xml:space="preserve">Identifying and recruiting potential Chairs of Finance </t>
  </si>
  <si>
    <t>Education and Employers Taskforce  (EET)</t>
  </si>
  <si>
    <t>T Level Professional Development offer: Organisational Readiness</t>
  </si>
  <si>
    <t>Initial Teacher Education Data Research</t>
  </si>
  <si>
    <t>Design and Deliver a training programme for Finance Directors</t>
  </si>
  <si>
    <t>Teaching Learning and Assessment</t>
  </si>
  <si>
    <t>Lincoln College</t>
  </si>
  <si>
    <t>Tomorrow's leaders - A world beyond disability</t>
  </si>
  <si>
    <t xml:space="preserve">Development of suggested pre-entry outcomes ‘New to ESOL learners’ Strand 3
</t>
  </si>
  <si>
    <t>Resources for ESOL practitioners working with refugees</t>
  </si>
  <si>
    <t>Design and deliver the Further Education Executive Leader Programme</t>
  </si>
  <si>
    <t>Foundation programme for working with Learners with Autism, Dyslexia and Hearing Impairments</t>
  </si>
  <si>
    <t>Remploy Limited</t>
  </si>
  <si>
    <t>Development of four interactive online modules: Embedding of maths and English effectively in apprenticeships</t>
  </si>
  <si>
    <t>Skills and Education Group (previously known as EMFEC)</t>
  </si>
  <si>
    <t>Redevelop the systems and services used to collect the Staff Individualised Record (SIR)</t>
  </si>
  <si>
    <t>The creation of content for organisational and technical teachers’ Self-Assessment Tools</t>
  </si>
  <si>
    <t>Promotional activity of CPD and SET to SCTP members</t>
  </si>
  <si>
    <t>Sussex Council of Training Providers</t>
  </si>
  <si>
    <t>How to lead when you’re not in charge</t>
  </si>
  <si>
    <t>The Leadership Centre</t>
  </si>
  <si>
    <t>Technical and Development Support Services for the ETF Prevent Website</t>
  </si>
  <si>
    <t>OTLA Phase 4, Strand 1 - Advanced Practitioner Programme</t>
  </si>
  <si>
    <t>Promotion of maths and English activity through the Excellence Gateway</t>
  </si>
  <si>
    <t>Study Programme Support</t>
  </si>
  <si>
    <t>Staff Governors Conference 2019</t>
  </si>
  <si>
    <t>UNISON</t>
  </si>
  <si>
    <t>Waltham Forest College</t>
  </si>
  <si>
    <t>Contract value (inclusive of VAT)</t>
  </si>
  <si>
    <t>Society for Education and Training (SET) Membership Cards production and distribution</t>
  </si>
  <si>
    <t>Sterling Press</t>
  </si>
  <si>
    <t>Professional Exchange 2017/18 - Special Project</t>
  </si>
  <si>
    <t>Further HE in FE</t>
  </si>
  <si>
    <t>Training for FE teacher trainers 2</t>
  </si>
  <si>
    <t>CETTAcademy</t>
  </si>
  <si>
    <t>Professional Exchange 2017/18 - Special Project (SEND)</t>
  </si>
  <si>
    <t>Study Programmes Strand 2 - Improving progress</t>
  </si>
  <si>
    <t>PebblePad</t>
  </si>
  <si>
    <t>Pebble Learning Ltd</t>
  </si>
  <si>
    <t xml:space="preserve">Maths and English Pipeline IV </t>
  </si>
  <si>
    <t>Research Perceptions Survey Improvement Study</t>
  </si>
  <si>
    <t>Opinium Research</t>
  </si>
  <si>
    <t>Maintenance and support of the Excellence in Leadership, Management and Governance (ELMAG) portal</t>
  </si>
  <si>
    <t>Leadership Management and Governance</t>
  </si>
  <si>
    <t>Managing Challenging Behaviours in Prisons</t>
  </si>
  <si>
    <t>The Training Initiative</t>
  </si>
  <si>
    <t>Professional Exchange for the London and South-West regions</t>
  </si>
  <si>
    <t>Professional Exchange - East of England</t>
  </si>
  <si>
    <t>Association of Colleges in the Eastern Region (ACER)</t>
  </si>
  <si>
    <t>Realise Futures CIC</t>
  </si>
  <si>
    <t>Third Sector National Learning Alliance</t>
  </si>
  <si>
    <t xml:space="preserve">Practitioner Led Research Programme </t>
  </si>
  <si>
    <t>University of Sunderland (SUNCETT)</t>
  </si>
  <si>
    <t>SET Member Benefits Animation</t>
  </si>
  <si>
    <t>Isambard Digital Media Ltd. T/A IDM Media</t>
  </si>
  <si>
    <t>Strategy, Quality and Research</t>
  </si>
  <si>
    <t>Training Needs Analysis</t>
  </si>
  <si>
    <t>Support Services for the Corporate Website 2017/18</t>
  </si>
  <si>
    <t>Rehabilitation in action - Building a credible prison teaching pipeline - Strand 2</t>
  </si>
  <si>
    <t>The New Leaf Initiative C.I.C</t>
  </si>
  <si>
    <t>Angela Sanders Consulting</t>
  </si>
  <si>
    <t>Event Management Framework</t>
  </si>
  <si>
    <t>N/a</t>
  </si>
  <si>
    <t>Broadsword Group</t>
  </si>
  <si>
    <t>Primary Care Commissioning Community Interest Company (PCC CIC)</t>
  </si>
  <si>
    <t>Prospects Services</t>
  </si>
  <si>
    <t>Further Pathways to FE teaching</t>
  </si>
  <si>
    <t>The Association of South East Colleges (AOSEC)</t>
  </si>
  <si>
    <t>Teaching SEND in Further Education: a CPD module for FE teachers</t>
  </si>
  <si>
    <t>Becoming a teacher in Further Education video re-tender</t>
  </si>
  <si>
    <t>Supporting the teaching of ESOL learners in mainstream Further Education classrooms: three short films</t>
  </si>
  <si>
    <t>Outstanding, Teaching, Learning and Assessment (OTLA) Phase 3 Regional Project: Attainment Retention and Progression</t>
  </si>
  <si>
    <t>Perceptions Survey Support and Analysis</t>
  </si>
  <si>
    <t>Extension of SIR hosting for an additional 2 year period</t>
  </si>
  <si>
    <t xml:space="preserve">Research </t>
  </si>
  <si>
    <t>Workforce capability analysis for a Basic Skills digital entitlement activity</t>
  </si>
  <si>
    <t>Baseline Data Consultation</t>
  </si>
  <si>
    <t xml:space="preserve">Getting the most from our SEND resources on the Foundation Online Learning website </t>
  </si>
  <si>
    <t>Adult Learning Improvement Network (ALIN)</t>
  </si>
  <si>
    <t>Making mainstream technology more accessible</t>
  </si>
  <si>
    <t>National Association of Specialist Colleges (NATSPEC)</t>
  </si>
  <si>
    <t>Evaluation of the SEND Managers and specific impairments programme</t>
  </si>
  <si>
    <t>Outstanding Teaching Learning and Assessment (OTLA) Technical National Programme</t>
  </si>
  <si>
    <t>Partnership, Special and International Projects</t>
  </si>
  <si>
    <t>Teach Too Phase 5</t>
  </si>
  <si>
    <t>Evaluation of ETF’s support for ITE &amp; scoping recruitment of technical teachers</t>
  </si>
  <si>
    <t>Development of interactive online modules: Teaching grammar and literacy to ESOL learners in Functional Skills and GCSE classes</t>
  </si>
  <si>
    <t>Ideas4learning Ltd</t>
  </si>
  <si>
    <t>Using Maths Mastery Approaches in the Further Education and Training Sector</t>
  </si>
  <si>
    <t>Maths and English in Vocational Teaching and Apprenticeships</t>
  </si>
  <si>
    <t>Leadership. Management and Governance</t>
  </si>
  <si>
    <t>Staff Governors Programme</t>
  </si>
  <si>
    <t>Functional Skills support for the FE workforce - re-issued Strand 1: Resources for the teaching of phonics to adults</t>
  </si>
  <si>
    <t>University College London Consultants Ltd</t>
  </si>
  <si>
    <t>Functional Skills support for the FE workforce-revised Strand 2: Produce and pilot training on phonics for ITE and Functional Skills</t>
  </si>
  <si>
    <t>Managing prison learning in the reformed prison estate</t>
  </si>
  <si>
    <t>Study Programme Strand 1 - Work Experience</t>
  </si>
  <si>
    <t>Maths and English Regional Specialist Leads 2018/19</t>
  </si>
  <si>
    <t>More Pathways to FE</t>
  </si>
  <si>
    <t>Association of South Eastern Colleges (AOSEC)</t>
  </si>
  <si>
    <t>3 out of 5 maths challenge: building on success</t>
  </si>
  <si>
    <t>Cherry Tree Management</t>
  </si>
  <si>
    <t>Creating quality systems and implement effective practice for learning in prisons</t>
  </si>
  <si>
    <t>Functional Skills support</t>
  </si>
  <si>
    <t>Level 5 resit modules maths and English</t>
  </si>
  <si>
    <t>T Level support strand 3: subject knowledge support</t>
  </si>
  <si>
    <t>Hosting of Foundation Online Learning (FOL) Environments</t>
  </si>
  <si>
    <t>Business Development, Membership and Quality</t>
  </si>
  <si>
    <t>Foundation Continuous Professional Development (CPD) Bookings: Customer Support Service</t>
  </si>
  <si>
    <t>Echo Managed Services Ltd</t>
  </si>
  <si>
    <t>SIR Helpdesk</t>
  </si>
  <si>
    <t>Society for Education and Training (SET) Membership enquiries and support service</t>
  </si>
  <si>
    <t>Maths and English Pipeline V:  Building expertise to improve outcomes in maths and English, and evaluating impact</t>
  </si>
  <si>
    <t>Edif ERA</t>
  </si>
  <si>
    <t>RSL evaluation</t>
  </si>
  <si>
    <t>Shaping Success - Professional Development in maths and English - Central</t>
  </si>
  <si>
    <t>Grimsby Institute of Further and Higher Education (GIFHE)</t>
  </si>
  <si>
    <t>Evaluation of Teach Too Programme Phases 1-5</t>
  </si>
  <si>
    <t>The Professional Standards five years on: evaluating awareness and use of the Professional Standards by the FE workforce</t>
  </si>
  <si>
    <t>AET and TAQA delivery in prisons</t>
  </si>
  <si>
    <t>IPS International</t>
  </si>
  <si>
    <t>Teaching for maths mastery film</t>
  </si>
  <si>
    <t>KEITS Training Services Ltd.</t>
  </si>
  <si>
    <t>English teaching materials on the topic of Prevent for teachers of learners on the autistic spectrum</t>
  </si>
  <si>
    <t>Quality standards for supporting deaf learners</t>
  </si>
  <si>
    <t>National Deaf Children's Society</t>
  </si>
  <si>
    <t>Making the SEND reforms work</t>
  </si>
  <si>
    <t>Support for practitioners working with pre-entry and entry level 1 ESOL learners</t>
  </si>
  <si>
    <t>NUS Regional Student Inductions</t>
  </si>
  <si>
    <t>National Union of Students</t>
  </si>
  <si>
    <t>English teaching materials on the topic of Prevent (including British values) for teachers and trainers of learners</t>
  </si>
  <si>
    <t>New City College</t>
  </si>
  <si>
    <t>Online Train the Teacher Trainers Format</t>
  </si>
  <si>
    <t>T Level support strand 3: top tips for technical teachers</t>
  </si>
  <si>
    <t>Trialling augmented reality in the secure estate</t>
  </si>
  <si>
    <t>Shrewsbury Colleges Group</t>
  </si>
  <si>
    <t>Booking System - Development, hosting and support</t>
  </si>
  <si>
    <t>Teach Too Phase 4 Strand 2 - Local Projects</t>
  </si>
  <si>
    <t>Stepping into Business Professional Services</t>
  </si>
  <si>
    <t>T-Levels</t>
  </si>
  <si>
    <t>T Level support strand 3: assessment in T Levels training for technical teachers</t>
  </si>
  <si>
    <t>The Manchester College (trading as Novus)</t>
  </si>
  <si>
    <t>T Level support strand 3: professional practice support package</t>
  </si>
  <si>
    <t xml:space="preserve">T Level support strand 3: technical teaching skills support package </t>
  </si>
  <si>
    <t>Mentoring and Peer Support</t>
  </si>
  <si>
    <t>To develop a resource to promote positive behaviour and respond to  challenging behaviour (including more extreme behaviour) within Further Education (FE) organisations</t>
  </si>
  <si>
    <t>WORKS4U</t>
  </si>
  <si>
    <t>start date</t>
  </si>
  <si>
    <t>end date</t>
  </si>
  <si>
    <t>To create a strategic FE leadership and skills forum in the South East.</t>
  </si>
  <si>
    <t>SCTP Limited</t>
  </si>
  <si>
    <t>Support for New Governance 2016</t>
  </si>
  <si>
    <t>An online programme to develop mentoring skills</t>
  </si>
  <si>
    <t>Proversity.org Limited</t>
  </si>
  <si>
    <t>Regional Governance and Trustee Programme</t>
  </si>
  <si>
    <t>Association of Colleges West Midlands</t>
  </si>
  <si>
    <t>Supporting practitioners in taking maths and English Level 2 tests</t>
  </si>
  <si>
    <t>DESQ Limited</t>
  </si>
  <si>
    <t>Vocational Education and Training</t>
  </si>
  <si>
    <t>Future Apprenticeships Support Programme</t>
  </si>
  <si>
    <t>Improving attendance in maths and English</t>
  </si>
  <si>
    <t>Managing Learner Mental Health: all staff development</t>
  </si>
  <si>
    <t>Association of Colleges North West</t>
  </si>
  <si>
    <t>Managing Learner Mental Health: First Aid</t>
  </si>
  <si>
    <t>Prevent - Online Learning Course and Resources for Learners</t>
  </si>
  <si>
    <t>Teaching HE in FE: a CPD module for FE teachers</t>
  </si>
  <si>
    <t>Offender Learning</t>
  </si>
  <si>
    <t>To deliver TAQA and IQA training to Yorkshire and Humber North West prisons</t>
  </si>
  <si>
    <t>Study of recruitment of new SET teachers</t>
  </si>
  <si>
    <t>Maths and English conference for practitioners</t>
  </si>
  <si>
    <t>West Suffolk College</t>
  </si>
  <si>
    <t>ELMAG Phase 4</t>
  </si>
  <si>
    <t>Career Research</t>
  </si>
  <si>
    <t>University of Wolverhampton</t>
  </si>
  <si>
    <t xml:space="preserve">Develop modules to teach Functional Skills in Maths and English for initial teacher training and Continuous Professional Development </t>
  </si>
  <si>
    <t>Pathways to Further Education (FE) teaching</t>
  </si>
  <si>
    <t>East Durham College</t>
  </si>
  <si>
    <t>Prison management and peer support programme</t>
  </si>
  <si>
    <t>Professional Standards (Digital Skills)</t>
  </si>
  <si>
    <t>To scope factors that might influence Family and Community Learning providers' contribution to the new digital entitlement and which might build the business case for this contribution</t>
  </si>
  <si>
    <t>Derby City Council - Derby Adult Learning Service</t>
  </si>
  <si>
    <t>To scope factors that might influence voluntary and community sector and social enterprise (VCSE) providers' contribution to the new digital entitlement and which might build the business case for VCSE delivery</t>
  </si>
  <si>
    <t>Functional Skills Reform Programme</t>
  </si>
  <si>
    <t>Pye Tait Ltd (t/a Pye Tait Consulting)</t>
  </si>
  <si>
    <t>Identifying effective practice in one to one tutorials</t>
  </si>
  <si>
    <t>One year extension of the Foundation Online Learning (FOL) hosting, support and maintenance contract</t>
  </si>
  <si>
    <t>Tintisha Technologies Ltd</t>
  </si>
  <si>
    <t>OTLA development event</t>
  </si>
  <si>
    <t>Professional Exchange</t>
  </si>
  <si>
    <t>FE Sussex c/o Plumpton College</t>
  </si>
  <si>
    <t>Professional Exchange #2</t>
  </si>
  <si>
    <t>FE Sussex c/o/ Eastleigh College</t>
  </si>
  <si>
    <t>Recroutes Ltd (trading as, Employment and Skills Innovation Services)</t>
  </si>
  <si>
    <t>Professional Exchange #3</t>
  </si>
  <si>
    <t>Claire Collins Consultancy Ltd</t>
  </si>
  <si>
    <t>Plumpton College (FE Sussex)</t>
  </si>
  <si>
    <t>Technical and development support services for the Excellence Gateway</t>
  </si>
  <si>
    <t>To deliver TAQA to prisons in the North East</t>
  </si>
  <si>
    <t>Training for FE teacher trainers</t>
  </si>
  <si>
    <t>Using advanced practitioners to improve teaching, learning and assessment</t>
  </si>
  <si>
    <t>Developing Advanced Teacher / Trainer Status</t>
  </si>
  <si>
    <t xml:space="preserve">Future Apprenticeships Phase 2 </t>
  </si>
  <si>
    <t>Teach Too Phase 3</t>
  </si>
  <si>
    <t>To deliver AET and TAQA training and development collaborative maths and English bitesize sessions</t>
  </si>
  <si>
    <t>To deliver AET, TAQA and IQA training to prisons in the East of England</t>
  </si>
  <si>
    <t>KEITS Training Services Ltd</t>
  </si>
  <si>
    <t>To deliver TAQA and IQA training for South East Prisons</t>
  </si>
  <si>
    <t>To deliver the Award in Education and Training and TAQA training for South West Prisons</t>
  </si>
  <si>
    <t>To provide support for the corporate ETF website</t>
  </si>
  <si>
    <t>Hitch Marketing Limited</t>
  </si>
  <si>
    <t>To scope and develop an online toolkit about apprenticeships for employers</t>
  </si>
  <si>
    <t>Strategic Development Network (SDN)</t>
  </si>
  <si>
    <t>SIR 25</t>
  </si>
  <si>
    <t xml:space="preserve">Association of Adult Education and Training Organisations (AAETO) </t>
  </si>
  <si>
    <t>Early Years Learner Voice</t>
  </si>
  <si>
    <t>Organisation of launch events for Side by Side (Prevent) online learner modules</t>
  </si>
  <si>
    <t>TAQA training for HMP Preston instructors</t>
  </si>
  <si>
    <t>Training FE Teacher Trainers</t>
  </si>
  <si>
    <t>Wests Midlands Centre for Excellence (WMCETT)</t>
  </si>
  <si>
    <t>Digital Skills Enhancement Project – Development of online extension modules</t>
  </si>
  <si>
    <t>AdaptiVLE Ltd</t>
  </si>
  <si>
    <t>Functional Skills Reform Programme draft subject content</t>
  </si>
  <si>
    <t>Motivational programme for prison staff</t>
  </si>
  <si>
    <t>SSAT (The Schools Network) Limited</t>
  </si>
  <si>
    <t>SET rebrand</t>
  </si>
  <si>
    <t>Studio Texture Limited</t>
  </si>
  <si>
    <t>Outstanding, Teaching, Learning and Assessment (OTLA) Phase 2 Regional Project: Transformational Teaching</t>
  </si>
  <si>
    <t>Work placements for SEND young people (Mencap)</t>
  </si>
  <si>
    <t>Ideas4Learning</t>
  </si>
  <si>
    <t>FE Workforce Data - SIR24 analysis</t>
  </si>
  <si>
    <t>Frontier Economics Limited</t>
  </si>
  <si>
    <t xml:space="preserve">Improving subject leadership in maths and English </t>
  </si>
  <si>
    <t>inTuition Research Supplement</t>
  </si>
  <si>
    <t>Fircroft College of Adult Education</t>
  </si>
  <si>
    <t>Digital Skills Enhancement Project - Digital Skills in the VCS and Family and Community Learning Sectors</t>
  </si>
  <si>
    <t>The Learning and Work Institute</t>
  </si>
  <si>
    <t>Digital Skills in the VCS and Family and Community Sectors</t>
  </si>
  <si>
    <t>Early Years Teaching Workforce Training Needs Analysis</t>
  </si>
  <si>
    <t>Maths and English L2 pathway improvements</t>
  </si>
  <si>
    <t>Maths Graduate Recruitment film</t>
  </si>
  <si>
    <t>Rethinking initial and diagnostic testing: A Short Film - Video framework</t>
  </si>
  <si>
    <t>South Essex College (The Learning Consortium)</t>
  </si>
  <si>
    <t>Preparing for the CEO role in the Further Education and Training sector</t>
  </si>
  <si>
    <t>Entry level English language and literacy development through the Prevent duty and British values</t>
  </si>
  <si>
    <t>Bursary and CPD support scheme</t>
  </si>
  <si>
    <t>NATSPEC Ltd</t>
  </si>
  <si>
    <t>Clerk to Company Secretary</t>
  </si>
  <si>
    <t>Clerk to Company Secretary: A Development Programme</t>
  </si>
  <si>
    <t>CPD for Learning Support Assistants</t>
  </si>
  <si>
    <t xml:space="preserve">Digital Skills Development in Teaching, Learning, and Assessment </t>
  </si>
  <si>
    <t>Career College Trust</t>
  </si>
  <si>
    <t>Effective practice in employer engagement in provision for 16/17 year olds studying at below level 2</t>
  </si>
  <si>
    <t>FE Advice website hosting and support services</t>
  </si>
  <si>
    <t>Future Apprenticeship Phase 3b</t>
  </si>
  <si>
    <t>Future Apprenticeships Phase 3</t>
  </si>
  <si>
    <t>Governance Development Programme 2017/18</t>
  </si>
  <si>
    <t>HE in FE</t>
  </si>
  <si>
    <t>Improving outcomes for SEND learners 2017-18</t>
  </si>
  <si>
    <t>SQW</t>
  </si>
  <si>
    <t>Pivotal Education</t>
  </si>
  <si>
    <t>Maths and English Pipeline IV</t>
  </si>
  <si>
    <t>Maths and English Pipeline IV extension</t>
  </si>
  <si>
    <t>Maths and English Pipeline V: Building expertise to improve outcomes in maths and English, and evaluating impact</t>
  </si>
  <si>
    <t>More HE in FE</t>
  </si>
  <si>
    <t>Prevent provider group membership</t>
  </si>
  <si>
    <t>Birmingham Adult Education Service</t>
  </si>
  <si>
    <t>Interserve (ESG Skills Ltd)</t>
  </si>
  <si>
    <t>John Leggott College</t>
  </si>
  <si>
    <t>Kirklees College</t>
  </si>
  <si>
    <t>Oldham Sixth Form College</t>
  </si>
  <si>
    <t>Orchard Hill College</t>
  </si>
  <si>
    <t>Redbridge Institute</t>
  </si>
  <si>
    <t>Solihull College</t>
  </si>
  <si>
    <t>Stoke on Trent College</t>
  </si>
  <si>
    <t>West Yorkshire Learning Providers (WYLP)</t>
  </si>
  <si>
    <t>Professional Exchange 2017/18 - Special Project (Early Years)</t>
  </si>
  <si>
    <t>Professional Exchange 2017/18 - Special Project Early Years</t>
  </si>
  <si>
    <t>Professional Exchange 2017/18 - Special Projects (early years)</t>
  </si>
  <si>
    <t>Professional Exchange Network - Special Project</t>
  </si>
  <si>
    <t>Regional Governance Programme 17/18</t>
  </si>
  <si>
    <t>Regional Governance Programme 2017/18</t>
  </si>
  <si>
    <t>Rehabilitation in action - Building a credible prison teaching pipeline ITT</t>
  </si>
  <si>
    <t>LTE Group Ltd (Trading as Novus)</t>
  </si>
  <si>
    <t>Research to identify current practice in using a system of phonics with post 16 learners</t>
  </si>
  <si>
    <t>University College London</t>
  </si>
  <si>
    <t>SEND Learner Voice</t>
  </si>
  <si>
    <t>Study Programme Expert Panel</t>
  </si>
  <si>
    <t>Support for New Governance 2016 (Governance Development Programme)</t>
  </si>
  <si>
    <t>Teach Too Phase 4</t>
  </si>
  <si>
    <t>To support the teaching of Functional Skills in maths and English</t>
  </si>
  <si>
    <t>Updating Prevent modules on Foundation Online Learning (FOL)</t>
  </si>
  <si>
    <t>WLN prospects appraisal</t>
  </si>
  <si>
    <t>AET and TAQA in prisons</t>
  </si>
  <si>
    <t>Bursary for Learning Support Assistants</t>
  </si>
  <si>
    <t>The Further Education Tutorial Network (FETN)</t>
  </si>
  <si>
    <t>Delivery of a Spring Policy Event</t>
  </si>
  <si>
    <t>Design and Deliver Further Education Executive Leadership Programme</t>
  </si>
  <si>
    <t>Digital Programme Quality Review</t>
  </si>
  <si>
    <t>Digital Skills Enhancement Programme - Courses and workshops</t>
  </si>
  <si>
    <t>Digital Skills Self-Assessment Tool</t>
  </si>
  <si>
    <t xml:space="preserve">ELMAG Programme Phase 4 CPD </t>
  </si>
  <si>
    <t>Embedding Learning Technologies</t>
  </si>
  <si>
    <t>Evaluating the impact of reformed QTLS</t>
  </si>
  <si>
    <t>Evaluation of Future Apprenticeships</t>
  </si>
  <si>
    <t>Identification recruitment and training of Chairs of Finance Committees</t>
  </si>
  <si>
    <t>PublicCo Ltd</t>
  </si>
  <si>
    <t>Improving independent end-point assessment in apprenticeship standards</t>
  </si>
  <si>
    <t>Improving teaching on apprenticeships – pilot and roll-out of CPD</t>
  </si>
  <si>
    <t>Management training for prison managers</t>
  </si>
  <si>
    <t>Maths and English Regional Specialist Leads 2017/18</t>
  </si>
  <si>
    <t>Maths and English teacher retraining programme</t>
  </si>
  <si>
    <t>Quality Practitioner Conference 1</t>
  </si>
  <si>
    <t>Rehabilitation in action</t>
  </si>
  <si>
    <t>Support for end-point assessment in apprenticeships - programme for 2017-18</t>
  </si>
  <si>
    <t>Technical and development support services for the Excellence Gateway: Service Desk for Excellence Gateway</t>
  </si>
  <si>
    <t>Corporate services</t>
  </si>
  <si>
    <t>External Audit</t>
  </si>
  <si>
    <t>BDO LLP</t>
  </si>
  <si>
    <t>tbc</t>
  </si>
  <si>
    <t>Value of Contract (inclusive of VAT)</t>
  </si>
  <si>
    <t>Association of Colleges Yorkshire and the Humber</t>
  </si>
  <si>
    <t>Scoping support for employers that want to deliver apprenticeships</t>
  </si>
  <si>
    <t>Pye Tait Limited (trading as Pye Tait Consulting)</t>
  </si>
  <si>
    <t>Foundation Operations</t>
  </si>
  <si>
    <t>Hosting, Support and Maintenance of the Foundation Online Learning Environment</t>
  </si>
  <si>
    <t>ELMAG Phase 3</t>
  </si>
  <si>
    <t>Extension of the practitioner-led research programme to be run in the 2015/16 academic year</t>
  </si>
  <si>
    <t>SUNCETT</t>
  </si>
  <si>
    <t>Premium Graduate ITE Recruitment and Training Programme</t>
  </si>
  <si>
    <t>Canterbury Christ Church University</t>
  </si>
  <si>
    <t>Maths and English Pipeline III - Additional 3 two day courses and deliver a workshop at the Festival of Skills</t>
  </si>
  <si>
    <t>In Touch Care (legal identity organisation of cETTA)</t>
  </si>
  <si>
    <t>Middlesbrough College</t>
  </si>
  <si>
    <t>Build a new and finalise three online Prevent modules</t>
  </si>
  <si>
    <t>Development of an enhanced framework of guidance for use of the Professional Standards for teachers and Trainers</t>
  </si>
  <si>
    <t>Development of an ESOL exhibition site for the EG</t>
  </si>
  <si>
    <t>English and Maths Pipeline III</t>
  </si>
  <si>
    <t>Claire Collins Consultancy Limited</t>
  </si>
  <si>
    <t>Reform Programme Phase One (Evaluation)</t>
  </si>
  <si>
    <t>ICF Consulting Ltd</t>
  </si>
  <si>
    <t>Reform Programme Phase One</t>
  </si>
  <si>
    <t>Future Apprenticeship portal hosting, maintenance, support and development from 1st April to July 2016</t>
  </si>
  <si>
    <t>extension of funding and end date for the hosting of the ELMAG portal</t>
  </si>
  <si>
    <t xml:space="preserve">Development of resources to support applicants undertaking professional formation leading to QTLS status </t>
  </si>
  <si>
    <t>Centre for the Use of Research and Evidence in Education</t>
  </si>
  <si>
    <t>development days needed for 'out of scope' work and changes</t>
  </si>
  <si>
    <t>RSL contract: one additional meeting for SEND</t>
  </si>
  <si>
    <t>Quick-quote call out for cloud hosting of the corporate website (Hosting and Data Services Framework)</t>
  </si>
  <si>
    <t>Strategy Quality &amp; Research</t>
  </si>
  <si>
    <t>Support for the Staff individualised Record (SIR) Market Research development of Marketing and PR plan, and ongoing advice</t>
  </si>
  <si>
    <t>Chalkstream Communications</t>
  </si>
  <si>
    <t>Extension of corporate website hosting and development retainer</t>
  </si>
  <si>
    <t>Advice and support on development of the ESOL exhibition site for the EG</t>
  </si>
  <si>
    <t>National Association for Teaching English and Community Languages to Adults</t>
  </si>
  <si>
    <t xml:space="preserve"> Additional funding and extension of end date for the Booking System</t>
  </si>
  <si>
    <t>updating Safeguarding and Advancing Equality and Diversity course on Foundation Online Learning (FOL)</t>
  </si>
  <si>
    <t>Development Programme for First Line Managers</t>
  </si>
  <si>
    <t>ETF rebrand</t>
  </si>
  <si>
    <t>Purpose</t>
  </si>
  <si>
    <t>Reform Programme: extension to original timeline and additional consultation</t>
  </si>
  <si>
    <t>Maths and English subject leadership</t>
  </si>
  <si>
    <t>The Research Base</t>
  </si>
  <si>
    <t>Final changes to subject content and Standards</t>
  </si>
  <si>
    <t>SIR24 review market research</t>
  </si>
  <si>
    <t>Opinium Research LLP</t>
  </si>
  <si>
    <t>Implementation of a marketing plan to support the launch of the new online system to improve the collection and analysis of Staff Individualised Record (SIR) workforce data collection and benchmarking programme for the further education sector.</t>
  </si>
  <si>
    <t>Commercial services for product sales pilot PSWD</t>
  </si>
  <si>
    <t>Per4mance Solutions Ltd</t>
  </si>
  <si>
    <t>Bursaries for Senior Leadership and Management Development courses (Cohort 9 and 10)</t>
  </si>
  <si>
    <t>Delivery of STEM CPD workshops</t>
  </si>
  <si>
    <t>SEMTA</t>
  </si>
  <si>
    <t>Additional work to support developments of a new employer facing Moodle site</t>
  </si>
  <si>
    <t>Bursary funded places for cohort 11 on the Senior Leadership and Management Development course</t>
  </si>
  <si>
    <t>SEND Exhibition site rebuild</t>
  </si>
  <si>
    <t>Identify and develop effective practice in initial and diagnostic assessment and tracking progress for maths and English learners</t>
  </si>
  <si>
    <t>Hosting and Management Services for the Staff Individualised Record (SIR)</t>
  </si>
  <si>
    <t>To develop a resource for use by initial teacher training programmes to raise awareness of opportunities to teach in prisons</t>
  </si>
  <si>
    <t>PeoplePlus</t>
  </si>
  <si>
    <t>SIR Data Insights 2017 PR marketing plan</t>
  </si>
  <si>
    <t xml:space="preserve">Prevent – New and innovative material for the Further Education and training sector </t>
  </si>
  <si>
    <t>Active Citizens FE Community Interest Company</t>
  </si>
  <si>
    <t>Research to inform the design and content of a Digital Skills Enhancement Programme (DSEP) to ensure the FE workforce can deliver ICT at level 2</t>
  </si>
  <si>
    <t>Impact of Brexit on the FE workforce</t>
  </si>
  <si>
    <t>Julie A Bentley Materials Development</t>
  </si>
  <si>
    <t>The Puppet Broadcasting Company Ltd</t>
  </si>
  <si>
    <t>To develop, run and manage a one day Further Education College Staff Governors Conference</t>
  </si>
  <si>
    <t>continuation of study programmes modelling and operation expert group</t>
  </si>
  <si>
    <t>Association of Employers and Learning Providers (AELP)</t>
  </si>
  <si>
    <t>Background scoping of a top leader’s programme</t>
  </si>
  <si>
    <t>Roffey Park Institute</t>
  </si>
  <si>
    <t>To work with the West of England LEP on a project to develop, test and share an approach to increasing the number of higher level apprenticeships</t>
  </si>
  <si>
    <t>Bath and North East Somerset Council</t>
  </si>
  <si>
    <t>Managing Learner Mental Health: sharing effective practice</t>
  </si>
  <si>
    <t>Updating and refreshing safeguarding resources for governors</t>
  </si>
  <si>
    <t>Sharing Effective Practice in maths and English management</t>
  </si>
  <si>
    <t>To organise and deliver a mini conference to share effective practice in the management of maths and English</t>
  </si>
  <si>
    <t>Bury College</t>
  </si>
  <si>
    <t>Impact assessment for Prevent online modules</t>
  </si>
  <si>
    <t>DfE SEND project - delivery partner</t>
  </si>
  <si>
    <t>Adult Learning Improvement Service (ALIN)</t>
  </si>
  <si>
    <t>To deliver management programme to LSE managers on waiting list</t>
  </si>
  <si>
    <t>Joint strategic leadership conference</t>
  </si>
  <si>
    <t>Cross departmental working in Adult and Community Learning (ACL)</t>
  </si>
  <si>
    <t>Association of Adult Education and Training Organisations (AAETO)</t>
  </si>
  <si>
    <t>Localism dissemination event</t>
  </si>
  <si>
    <t>Maths and English Pipeline IV: Building expertise to improve outcomes in maths and English</t>
  </si>
  <si>
    <t>Association of Colleges London Region</t>
  </si>
  <si>
    <t>Association of Colleges South West</t>
  </si>
  <si>
    <t>Future Apprenticeships Phase 2 extension</t>
  </si>
  <si>
    <t>Association of South East Colleges</t>
  </si>
  <si>
    <t>Hosting and support services for the FE Advice line website</t>
  </si>
  <si>
    <t>Prevent pilot group membership</t>
  </si>
  <si>
    <t xml:space="preserve">Birmingham Adult Education Services </t>
  </si>
  <si>
    <t>Developing DET parts 1 and 2</t>
  </si>
  <si>
    <t xml:space="preserve">City &amp; Coventry Hereward College of Further Education </t>
  </si>
  <si>
    <t>City of Bristol College</t>
  </si>
  <si>
    <t>Delivery of additional activity</t>
  </si>
  <si>
    <t>ELATT</t>
  </si>
  <si>
    <t>Collaborative practice teaching training days</t>
  </si>
  <si>
    <t>emfec</t>
  </si>
  <si>
    <t>ESG Skills Ltd (Interserve Learning and Employment)</t>
  </si>
  <si>
    <t>Research to scope support for the further education sector to implement the Sainsbury Review</t>
  </si>
  <si>
    <t>Development of level 4 modules to improve teaching on apprenticeships</t>
  </si>
  <si>
    <t>Digital Skills Enhancement Programme - Online modules for personal skill development</t>
  </si>
  <si>
    <t>Delivery of learning and development opportunities for senior leaders to support whole organisational strategic leadership of SEND provision</t>
  </si>
  <si>
    <t>Manchester Metropolitan University</t>
  </si>
  <si>
    <t xml:space="preserve">Myerscough College </t>
  </si>
  <si>
    <t>Research and Innovation / Society for Education and Training</t>
  </si>
  <si>
    <t>Career progression research</t>
  </si>
  <si>
    <t>Newcastle College (Success North)</t>
  </si>
  <si>
    <t xml:space="preserve">Orchard Hill College </t>
  </si>
  <si>
    <t>Developing exemplar curricular for revised Functional Skills in Maths and English</t>
  </si>
  <si>
    <t>Additional support for Functional Skills Reform Programme</t>
  </si>
  <si>
    <t xml:space="preserve">Redbridge Institute of Adult Education </t>
  </si>
  <si>
    <t>Preparation for SIR25 and site improvements</t>
  </si>
  <si>
    <t>Developing Maths Mastery training and resources</t>
  </si>
  <si>
    <t>Solent Academies Trust</t>
  </si>
  <si>
    <t>Stoke On Trent College</t>
  </si>
  <si>
    <t>Additional activity to support the delivery of the SEND DfE contract</t>
  </si>
  <si>
    <t>The Manchester Metropolitan University</t>
  </si>
  <si>
    <t>Read Ahead case studies and dissemination events</t>
  </si>
  <si>
    <t>The Reading Agency</t>
  </si>
  <si>
    <t>Developing further modules for the 'Improving maths and English teaching' online programme</t>
  </si>
  <si>
    <t>delivery of additional delegate places - demand led (Maths and English Pipeline IV)</t>
  </si>
  <si>
    <t xml:space="preserve"> Additional in-house course for Durham City Council</t>
  </si>
  <si>
    <t xml:space="preserve">West Yorkshire Learning Providers Ltd </t>
  </si>
  <si>
    <t>To prepare women for roles on governing bodies</t>
  </si>
  <si>
    <t>To increase women's confidence for roles on finance and audit committees</t>
  </si>
  <si>
    <t>Assessing the Local Impact of HE delivered by FE Colleges</t>
  </si>
  <si>
    <t>RCU Limited</t>
  </si>
  <si>
    <t>Software Support Services: SET CRM and Website</t>
  </si>
  <si>
    <t>Trillium Limited</t>
  </si>
  <si>
    <t>CRM development (re-tender)</t>
  </si>
  <si>
    <t>Strategy, Quality and Research - Equality and Diversity</t>
  </si>
  <si>
    <t>Women in technology - phase 1</t>
  </si>
  <si>
    <t>Coralesce Ltd</t>
  </si>
  <si>
    <t>Women in technology - phase 1 (change control)</t>
  </si>
  <si>
    <t>Equality and Diversity Profile App</t>
  </si>
  <si>
    <t>The Gazelle Foundation</t>
  </si>
  <si>
    <t>Annual Women's Leadership Network Conference</t>
  </si>
  <si>
    <t>SLMD Cohort 6</t>
  </si>
  <si>
    <t>AoC Create</t>
  </si>
  <si>
    <t>Technical support for the Excellence Gateway</t>
  </si>
  <si>
    <t>Big Blue door</t>
  </si>
  <si>
    <t>prevent pilot group</t>
  </si>
  <si>
    <t>Communication</t>
  </si>
  <si>
    <t>Stock photography for the Education and Training Foundation (ETF) and Society for Education and Training (SET)</t>
  </si>
  <si>
    <t>EOB Photography Limited</t>
  </si>
  <si>
    <t>Additional activities - Graduate Recruitment Fairs and Social Media Marketing</t>
  </si>
  <si>
    <t>PR Network</t>
  </si>
  <si>
    <t>Queen Alexandra College</t>
  </si>
  <si>
    <t>Redbridge Institute of Adult Education</t>
  </si>
  <si>
    <t>West Yorkshire Learning Providers</t>
  </si>
  <si>
    <t>GCSE capability: Materials Development for CPD Modules Level 5 phase 2</t>
  </si>
  <si>
    <t>emCETT</t>
  </si>
  <si>
    <t xml:space="preserve">Apprenticeships support programme </t>
  </si>
  <si>
    <t>AELP</t>
  </si>
  <si>
    <t>Learning Technologies Self-Assessment Tool</t>
  </si>
  <si>
    <t>System development work - hosting of the booking system and IT support</t>
  </si>
  <si>
    <t>Creative Education</t>
  </si>
  <si>
    <t>2014-15 Maths enhancement programme and related support</t>
  </si>
  <si>
    <t>Learning South West/ACETT</t>
  </si>
  <si>
    <t>To recruit and train sector leaders to enable them to support providers to deliver high quality personalised learning within non-accredited provision</t>
  </si>
  <si>
    <t>Practitioner-led research programme 2014-15</t>
  </si>
  <si>
    <t>South Leicestershire College (EMCETT)</t>
  </si>
  <si>
    <t>To deliver the practitioner led research programme for 2014-15</t>
  </si>
  <si>
    <t>To identify effective practice, including critical success factors to deliver maths and English at all levels</t>
  </si>
  <si>
    <t>University College London Institute of Education (IoE)</t>
  </si>
  <si>
    <t>Rebuild of selected interactive materials for the Excellence Gateway</t>
  </si>
  <si>
    <t>Desq Ltd</t>
  </si>
  <si>
    <t>Online modules for maths and English skills for sector staff at Levels 2 and 3</t>
  </si>
  <si>
    <t>Refresh of the Foundation website to reflect 2015/16 priorities</t>
  </si>
  <si>
    <t>Excellence Gateway legacy hosting -April to September 2015</t>
  </si>
  <si>
    <t>Oxinet</t>
  </si>
  <si>
    <t>Hosting and management of the Excellence Gateway</t>
  </si>
  <si>
    <t>English Pipeline: English Enhancement Programme Strand 4 and Professional Development Leads</t>
  </si>
  <si>
    <t>To produce a self evaluation tool for English Practitioners</t>
  </si>
  <si>
    <t>Innovation Fund - joined up solutions that make a difference</t>
  </si>
  <si>
    <t>Wirral Metropolitan College</t>
  </si>
  <si>
    <t xml:space="preserve">Student Regional Induction Events </t>
  </si>
  <si>
    <t>To deliver two sets of data reports as part of the impact of HE in FE work</t>
  </si>
  <si>
    <t>Phase 2: Teach Too Development Programme</t>
  </si>
  <si>
    <t>Institute of Education</t>
  </si>
  <si>
    <t>updating video format across all micro sites for ISO packages</t>
  </si>
  <si>
    <t>Foundation Online Learning Environment Re-design</t>
  </si>
  <si>
    <t>Big Blue Door</t>
  </si>
  <si>
    <t>Traineeship support programme Phase 2</t>
  </si>
  <si>
    <t>Area review dissemination and capacity building</t>
  </si>
  <si>
    <t>AAETO/HOLEX</t>
  </si>
  <si>
    <t>ELMAG Phase 3 assessment and awarding process</t>
  </si>
  <si>
    <t>Outstanding Teaching, Learning and Assessment</t>
  </si>
  <si>
    <t>South Essex College of Further and Higher Education</t>
  </si>
  <si>
    <t>Maths ITE Research</t>
  </si>
  <si>
    <t>ELMAG Portal Re-design</t>
  </si>
  <si>
    <t>Resources to support the engagement of learners with maths and English in the secure estate</t>
  </si>
  <si>
    <t>National Institute of Adult Continuing Education (NIACE)</t>
  </si>
  <si>
    <t>Converting English self-assessment document into interactive course for Foundation online learning</t>
  </si>
  <si>
    <t>STEM Improvement Programme</t>
  </si>
  <si>
    <t>Maths Teacher Recruitment Incentive Managing Agent extension of Phase 2</t>
  </si>
  <si>
    <t>Tribal Education Ltd</t>
  </si>
  <si>
    <t>Trailblazer Apprenticeship in Teaching</t>
  </si>
  <si>
    <t>English Pipeline: Strand 4 The English Enhancement Programme Phase Two</t>
  </si>
  <si>
    <t>Maths Pipeline II</t>
  </si>
  <si>
    <t>Hugh Baird College</t>
  </si>
  <si>
    <t>English Pipeline</t>
  </si>
  <si>
    <t>OCR</t>
  </si>
  <si>
    <t>Research, Development and Innovation Fund Project: Digital Learning Fellowship</t>
  </si>
  <si>
    <t>Prospects College of Advance Technology (PROCAT)</t>
  </si>
  <si>
    <t>Stockton Riverside College</t>
  </si>
  <si>
    <t>To develop and manage the ELMAG portal</t>
  </si>
  <si>
    <t>Tintisha Technologies</t>
  </si>
  <si>
    <t>Maths Pipeline</t>
  </si>
  <si>
    <t>West Midlands Centre for Excellence in Teacher Training (WMCETT) c/o Warwick University</t>
  </si>
  <si>
    <t>Student Governor Forum</t>
  </si>
  <si>
    <t>Impact Assessment Project for Outstanding Teaching and Learning Projects</t>
  </si>
  <si>
    <t>Elizabeth Walker</t>
  </si>
  <si>
    <t>Study Programme Support: Work Experience Readiness</t>
  </si>
  <si>
    <t>Study Programme Support: Leadership, Modelling and Operation</t>
  </si>
  <si>
    <t>Study Programme Support: Teacher Development</t>
  </si>
  <si>
    <t>To Develop a Corporate Web-presence including; Website Design, Hosting and on-going Maintenance and Support</t>
  </si>
  <si>
    <t>Coast Digital Limited</t>
  </si>
  <si>
    <t>To provide support to TNSLA members to access Foundation training and CPD</t>
  </si>
  <si>
    <t>Third Sector National Learning Alliance (TSNLA)</t>
  </si>
  <si>
    <t>To identify and articulate governance models in ACL providers</t>
  </si>
  <si>
    <t>To deliver nominee training to potential nominees across the secure estate</t>
  </si>
  <si>
    <t>Apprenticeship staff support programme phase 2</t>
  </si>
  <si>
    <t>ELMAG Phase 2</t>
  </si>
  <si>
    <t>To organise and recruit delegates for three AELP Prevent events</t>
  </si>
  <si>
    <t>Promotion and communications for the Work-Based Learning (WBL) workforce survey for the 2014/15 teaching year</t>
  </si>
  <si>
    <t xml:space="preserve">Phase 2 of the CPD/Skills Competition </t>
  </si>
  <si>
    <t>AoC</t>
  </si>
  <si>
    <t>Governance Development programme 2015/16</t>
  </si>
  <si>
    <t>AOC</t>
  </si>
  <si>
    <t>To undertake a scoping exercise to inform the feasibility of commissioning of future work on mental health</t>
  </si>
  <si>
    <t>Association of North West Colleges</t>
  </si>
  <si>
    <t>Professional Standards /Vocational Education &amp; Training</t>
  </si>
  <si>
    <t>Development of Exhibition sites</t>
  </si>
  <si>
    <t>Membership of participation in the Prevent duty pilot group</t>
  </si>
  <si>
    <t>Birmingham City Council</t>
  </si>
  <si>
    <t>Third Sector Prevent Events</t>
  </si>
  <si>
    <t>Butler and Trinity</t>
  </si>
  <si>
    <t>Supporting the growth and improving the quality of entries into the WorldSkills UK CAD Competitions</t>
  </si>
  <si>
    <t>CAD Skills UK</t>
  </si>
  <si>
    <t>City of Coventry Hereward College of FE</t>
  </si>
  <si>
    <t xml:space="preserve">In-Service Training Programme for Core maths </t>
  </si>
  <si>
    <t>To develop the systems and service to deliver course and activity booking</t>
  </si>
  <si>
    <t>emCETT c/o In Touch Care</t>
  </si>
  <si>
    <t>GCSE capability training for leaders</t>
  </si>
  <si>
    <t>To provide a managed email distribution service</t>
  </si>
  <si>
    <t>E-style Digital</t>
  </si>
  <si>
    <t>FE College Workforce Data - SIR23 and workforce surveys analysis and reporting</t>
  </si>
  <si>
    <t>Frontier Economics</t>
  </si>
  <si>
    <t>Hosting of the new Foundation website</t>
  </si>
  <si>
    <t>Maths graduates market research</t>
  </si>
  <si>
    <t>Regional Specialist Leads to support teachers and trainers in maths, English and working with learners with Special Educational Needs and Disabilities (SEND)</t>
  </si>
  <si>
    <t xml:space="preserve">Whole organisational development programme in offender learning providing comprehensive and coherent support to both organisations and individuals wishing to improve their performance </t>
  </si>
  <si>
    <t xml:space="preserve">Engaging and motivating learners with GCSE maths and English - to follow up learners one year on </t>
  </si>
  <si>
    <t>NIACE</t>
  </si>
  <si>
    <t>To extend and deliver leadership in challenging Times programme (ELMAG 3)</t>
  </si>
  <si>
    <t>Optima Business Consultancy</t>
  </si>
  <si>
    <t>Governor Recruitment</t>
  </si>
  <si>
    <t>SGOSS</t>
  </si>
  <si>
    <t>Appointment of a Data Partner to Collect the Staff Individualised Record Data (Further Education Colleges) - SIR22 and SIR23</t>
  </si>
  <si>
    <t>Texuna Technologies</t>
  </si>
  <si>
    <t>Development of guidance for the Foundation on the Continuous Professional Development (CPD) requirements of Natspec staff</t>
  </si>
  <si>
    <t>The Association of National Specialist Colleges (Natspec)</t>
  </si>
  <si>
    <t xml:space="preserve">ELMAG Phase 3 </t>
  </si>
  <si>
    <t>The Schumacher Institute</t>
  </si>
  <si>
    <t>The development and hosting of the 'Prevent' website and development of the online Prevent Duty training module</t>
  </si>
  <si>
    <t>Development of Provider Access (PAS) promotional materials</t>
  </si>
  <si>
    <t>Two-Way Street Leadership Exchange Programme</t>
  </si>
  <si>
    <t>To provide bursaries for WLN annual conference 2016</t>
  </si>
  <si>
    <t>To provider a report collating all the findings from the 9 regional AoC contracts</t>
  </si>
  <si>
    <t>AoC Regional Office - East Midlands</t>
  </si>
  <si>
    <t>Rebranding and updating Learning Environment</t>
  </si>
  <si>
    <t>Learner Voice - Learner Representative Hub</t>
  </si>
  <si>
    <t xml:space="preserve">Improving outcomes through engagement with disabled learners - a work based learner practitioners workshop </t>
  </si>
  <si>
    <t xml:space="preserve">Leadership of teaching and learning </t>
  </si>
  <si>
    <t>Institute for Learning</t>
  </si>
  <si>
    <t>Workforce survey to complement SIR (community learning)</t>
  </si>
  <si>
    <t>Workforce survey to complement SIR (independent providers)</t>
  </si>
  <si>
    <t>To provide a report identifying key current and future quality improvement needs from AAETO networks</t>
  </si>
  <si>
    <t>Entrepreneurial leadership and governance conference</t>
  </si>
  <si>
    <t>Strategic consultation on leadership and governance - LEADERSHIP PIPELINE - STAGE 2</t>
  </si>
  <si>
    <t>LLE hosting &amp; technical support</t>
  </si>
  <si>
    <t>Excellence Gateway New Build - Front End</t>
  </si>
  <si>
    <t>Hosting of the FE Advice Line - Change control form</t>
  </si>
  <si>
    <t>Computer Minds</t>
  </si>
  <si>
    <t>Develop a programme of support for those involved in governance or similar roles outside colleges - Independent Training Providers</t>
  </si>
  <si>
    <t>Develop a programme of support for those involved in governance or similar roles outside colleges - Adult and Community Learning Providers</t>
  </si>
  <si>
    <t>Practitioner-Led  Research Phase 1 Bursaries and Admin Costs</t>
  </si>
  <si>
    <t xml:space="preserve">emCETT </t>
  </si>
  <si>
    <t>Support for STEM Teaching and Learning - Bridging Programme</t>
  </si>
  <si>
    <t>MyScience</t>
  </si>
  <si>
    <t>Achievement for All (A4A)</t>
  </si>
  <si>
    <t>Strategies to improve the quality of ITE for teachers in the education and training sector (further education and skills)</t>
  </si>
  <si>
    <t>Strategies to improve the quality of ITE for teachers in the education and training sector (further education and skills) Re-tender</t>
  </si>
  <si>
    <t>Open College Network (operating under the name Certa)</t>
  </si>
  <si>
    <t>Great Yarmouth College</t>
  </si>
  <si>
    <t>Worcester College of Technology</t>
  </si>
  <si>
    <t>Joint practice development - working together to improve teaching, learning and assessment</t>
  </si>
  <si>
    <t xml:space="preserve">Realise Futures (CLSD) </t>
  </si>
  <si>
    <t>North Hertfordshire College</t>
  </si>
  <si>
    <t>Joint practice development - working together to improve teaching, learning and assessment (Rnd 2)</t>
  </si>
  <si>
    <t>City Lit</t>
  </si>
  <si>
    <t>FE Sussex</t>
  </si>
  <si>
    <t>Liverpool Adult Learning</t>
  </si>
  <si>
    <t>Manchester Adult Education</t>
  </si>
  <si>
    <t>New College Stamford</t>
  </si>
  <si>
    <t>Portsmouth</t>
  </si>
  <si>
    <t>Southend</t>
  </si>
  <si>
    <t>The Northern College</t>
  </si>
  <si>
    <t>Westminster College</t>
  </si>
  <si>
    <t>Workers Education Association</t>
  </si>
  <si>
    <t>Ealing, Hammersmith and West London College</t>
  </si>
  <si>
    <t>Improving Leadership Skills in the Education and Training Sector – the Leadership Conversation</t>
  </si>
  <si>
    <t>157 Group</t>
  </si>
  <si>
    <t>Improving Leadership Skills in the Education and Training Sector – the Leadership Conversation - Bridging Programme</t>
  </si>
  <si>
    <t>Support for equalities networks (NIACE) - Bridging Programme</t>
  </si>
  <si>
    <t>For the provision of services to provide support for the development of higher level and specific teaching and learning skills</t>
  </si>
  <si>
    <t xml:space="preserve">LMG Celebratory Event - Keeping up the conversation </t>
  </si>
  <si>
    <t>OSCA</t>
  </si>
  <si>
    <t>Appointment of a Data Partner to Collect the Staff Individualised Record Data (Further Education Colleges) - SIR24</t>
  </si>
  <si>
    <t>Data collection, analysis and reporting of ITE data</t>
  </si>
  <si>
    <t>ICF Consulting Services Ltd</t>
  </si>
  <si>
    <t>Appointment of a contractor to conduct analysis of SIR21 and meta-analysis of maths and English workforce data</t>
  </si>
  <si>
    <t>Management training and development programme: Part 1 - research, evaluation and project management; Part 2 - management training projects</t>
  </si>
  <si>
    <t>Oxford Brookes Enterprise Ltd (trading arm of Oxford Brookes University)</t>
  </si>
  <si>
    <t>Research and analysis to inform the improvement of maths skills in the post-16 vocational sector</t>
  </si>
  <si>
    <t>ACER</t>
  </si>
  <si>
    <t>Reaseheath College</t>
  </si>
  <si>
    <t>AoCSec</t>
  </si>
  <si>
    <t>S&amp;B Automotive Academy</t>
  </si>
  <si>
    <t>Boston (Grantham) College</t>
  </si>
  <si>
    <t>Pritchard Associates</t>
  </si>
  <si>
    <t>Aylesbury College</t>
  </si>
  <si>
    <t>Excellence Gateway New Build - Exhibition Spaces</t>
  </si>
  <si>
    <t>Maths teacher recruitment incentive - Delivery partner to manage payment of the incentive</t>
  </si>
  <si>
    <t>Maths teacher recruitment incentive - Incentive</t>
  </si>
  <si>
    <t>Phase 1: Teach Too development programme</t>
  </si>
  <si>
    <t>Improving senior leadership skills in the education and training sector through the piloting of a leadership register - Bridging Programme</t>
  </si>
  <si>
    <t>Continuation of the FE Advice Line and  associated  services</t>
  </si>
  <si>
    <t>NewVoiceMedia</t>
  </si>
  <si>
    <t xml:space="preserve">Traineeship Support Programme </t>
  </si>
  <si>
    <t>Senior Leadership and Management Programme (new cohort 5)</t>
  </si>
  <si>
    <t>Bursaries for an additional SLMD programme and 50% contribution to an additional SMC programme</t>
  </si>
  <si>
    <t>For the development of a 'How to' guide to support the embedding of a 2014 Professional Standards for Teachers and Trainers</t>
  </si>
  <si>
    <t>Open Doors International school of language</t>
  </si>
  <si>
    <t>Engaging and motivating learners with GCSE maths and English</t>
  </si>
  <si>
    <t>CPD needs in third sector providers</t>
  </si>
  <si>
    <t>Assessing the local impact of HE in FE</t>
  </si>
  <si>
    <t>Strategy, Quality and Research / Leadership Management and Governance</t>
  </si>
  <si>
    <t>Equalities monitoring film</t>
  </si>
  <si>
    <t>CPD/Skills Competitions</t>
  </si>
  <si>
    <t>Additional training and CPD for peer advisors and trainee peer advisors</t>
  </si>
  <si>
    <t>AOC London Region</t>
  </si>
  <si>
    <t>Migration and hosting of the Braingames website</t>
  </si>
  <si>
    <t>Workforce Board Communications Strategy</t>
  </si>
  <si>
    <t xml:space="preserve">Governance development programme </t>
  </si>
  <si>
    <t>Excellence Gateway (hosting)</t>
  </si>
  <si>
    <t>Oxford Computer Consultants</t>
  </si>
  <si>
    <t>Excellence Gateway review #2</t>
  </si>
  <si>
    <t>JISC (Uni of Newcastle)</t>
  </si>
  <si>
    <t>Delivery management partner for the English Enhancement Programme</t>
  </si>
  <si>
    <t>English Enhancement Programme 2014-15</t>
  </si>
  <si>
    <t>University of Wolverhampton, Centre for Research, Development in Lifelong Learning (CRADLE)</t>
  </si>
  <si>
    <t>Shrewsbury College</t>
  </si>
  <si>
    <t>Easton and Otley College</t>
  </si>
  <si>
    <t>Management of the maths recruitment incentive</t>
  </si>
  <si>
    <t>Babington Group</t>
  </si>
  <si>
    <t>Halesowen College</t>
  </si>
  <si>
    <t>Excellence in Leadership, Management and Governance (ELMAG)</t>
  </si>
  <si>
    <t>Derby City Council</t>
  </si>
  <si>
    <t>Pre-publication editing of Adult Community Learning (ACL) governance toolkit and dissemination strategy</t>
  </si>
  <si>
    <t>Continuation of the AELP Governance Development Programme through a Strategic Leadership and Governance Programme for strategic leaders and Board members starting in January 2015</t>
  </si>
  <si>
    <t>Promotion and communications for the Work-Based Learning (WBL) workforce survey 2013/14 teaching year</t>
  </si>
  <si>
    <t xml:space="preserve"> 'Making maths and English work for all' review</t>
  </si>
  <si>
    <t>To develop and deliver four Leadership Register webinars</t>
  </si>
  <si>
    <t>Innovation Fund Project- The role of clerks</t>
  </si>
  <si>
    <t>University of Bath</t>
  </si>
  <si>
    <t>Leading learning in local areas</t>
  </si>
  <si>
    <t>Curee Ltd</t>
  </si>
  <si>
    <t>To support governance arrangements and challenges faced by independent training providers (ITPs)</t>
  </si>
  <si>
    <t>Governance benchmarking tool</t>
  </si>
  <si>
    <t>Nick Jepson Consulting Ltd</t>
  </si>
  <si>
    <t>Research and development framework call off contract - to access provider readiness and confidence to effectively deliver GCSE maths and English to different groups of learners across a range of settings</t>
  </si>
  <si>
    <t>To develop two new Level 5 initial teacher education continuing professional development (CPD) modules to help equip teachers in the education and training sector to teach GCSE maths and English</t>
  </si>
  <si>
    <t>Offender Learning toolkit</t>
  </si>
  <si>
    <t>To access provider readiness and confidence to effectively deliver GCSE maths and English to different groups of learners across a range of settings</t>
  </si>
  <si>
    <t>GCSE capability: Leadership and Governance to support English and maths</t>
  </si>
  <si>
    <t>Abingdon and Witney College</t>
  </si>
  <si>
    <t>SIR 22 Data Analysis</t>
  </si>
  <si>
    <t>Redevelopment of FE Advice service website and hosting of the re-developed site - change control form</t>
  </si>
  <si>
    <t>prevent website materials</t>
  </si>
  <si>
    <t>Sector led offender learning offer</t>
  </si>
  <si>
    <t>Weston College</t>
  </si>
  <si>
    <t>HMP Dovegate</t>
  </si>
  <si>
    <t>HMP Styal</t>
  </si>
  <si>
    <t>Adult Community Learning Toolkit dissemination - change control form</t>
  </si>
  <si>
    <t>HOLEX</t>
  </si>
  <si>
    <t>A4E</t>
  </si>
  <si>
    <t>HMP Oakwood</t>
  </si>
  <si>
    <t>HMP Long Lartin</t>
  </si>
  <si>
    <t>BLI Programme for Black, Asian and Minority Ethnic staff</t>
  </si>
  <si>
    <t>Network for Black Professionals</t>
  </si>
  <si>
    <t xml:space="preserve">Safe Colleges </t>
  </si>
  <si>
    <t xml:space="preserve">Other Work - Development of ‘My Resources’ online tool  </t>
  </si>
  <si>
    <t>Research to inform the design of The Foundation’s forthcoming apprenticeship support programme tender(s)</t>
  </si>
  <si>
    <t>Workforce survey to complement SIR (York Consulting)</t>
  </si>
  <si>
    <t>York Consulting</t>
  </si>
  <si>
    <t>Continuation of Level 5 award in governance for governance clerks</t>
  </si>
  <si>
    <t>Consultants</t>
  </si>
  <si>
    <t>Cascader</t>
  </si>
  <si>
    <t>Xibis</t>
  </si>
  <si>
    <t>Continuation of the senior leadership development programme</t>
  </si>
  <si>
    <t>Warwick Conferences</t>
  </si>
  <si>
    <t>Governance and Community Accountability</t>
  </si>
  <si>
    <t>AELP - Updating existing guides convert into playbooks and make suitable for Excellence Gateway</t>
  </si>
  <si>
    <t>Improving senior leadership skills in the education and training sector through the piloting of a leadership register</t>
  </si>
  <si>
    <t>Undertaking a Training Needs Analysis for enhancement programme for  maths GCSE Re-tender</t>
  </si>
  <si>
    <t>HOST Policy Research</t>
  </si>
  <si>
    <t>Improving Leadership Skills in the Community Learning Sector through the piloting of three Community Learning Hubs</t>
  </si>
  <si>
    <t>To provide a report identifying key current and future quality improvement needs from member colleges of AoC regions.</t>
  </si>
  <si>
    <t>AoC Regional Office - South East</t>
  </si>
  <si>
    <t>AoC Regional Office - Eastern</t>
  </si>
  <si>
    <t>AoC Regional Office - Greater London</t>
  </si>
  <si>
    <t>AoC Regional Office - North</t>
  </si>
  <si>
    <t>AoC Regional Office - North West</t>
  </si>
  <si>
    <t>AoC Regional Office - West Midlands</t>
  </si>
  <si>
    <t>AoC Regional Office - South West</t>
  </si>
  <si>
    <t>AoC Regional Office - Yorkshire &amp; Humber</t>
  </si>
  <si>
    <t>Cascader Focus Group</t>
  </si>
  <si>
    <t>Development of guidance to illustrate the use of professional standards</t>
  </si>
  <si>
    <t>Pye Tait</t>
  </si>
  <si>
    <t>Professional Standards and Trainers in England</t>
  </si>
  <si>
    <t>Consultation on Professional Standards for teachers and trainers</t>
  </si>
  <si>
    <t>Support for STEM Teaching and Learning</t>
  </si>
  <si>
    <t>Quality Improvement for Teaching and Learning in English and Mathematics SEN</t>
  </si>
  <si>
    <t>Working with Learners with Learning Difficulties, supporting progression and converting resources for the Excellence Gateway</t>
  </si>
  <si>
    <t>SIR data collection</t>
  </si>
  <si>
    <t>Dudobi Ltd</t>
  </si>
  <si>
    <t>To provide a report identifying key current and future quality improvement needs from AELP networks</t>
  </si>
  <si>
    <t>Leadership development and support (continuation of BIS funded arrangement) - PPC</t>
  </si>
  <si>
    <t>Principals’ Professional Council (PPC)</t>
  </si>
  <si>
    <t>Leadership Programme</t>
  </si>
  <si>
    <t xml:space="preserve">Improve Performance of London Based Colleges (Excellence Challenge Programme) </t>
  </si>
  <si>
    <t>Continuation of senior leadership and management development programme (cohort 4)</t>
  </si>
  <si>
    <t>Continuation of clerks and senior leadership programme (cohort 4)</t>
  </si>
  <si>
    <t>Support for equalities networks (NIACE)</t>
  </si>
  <si>
    <t>Embed E&amp;D - Network for Black Professionals</t>
  </si>
  <si>
    <t>Deliver a development programme to advance women's leadership within colleges and beyond</t>
  </si>
  <si>
    <t>Oxford &amp; Cherwell Valley College on behalf of the Women's Leadership Network</t>
  </si>
  <si>
    <t>Continuation of senior leadership and management development programme</t>
  </si>
  <si>
    <t>An evaluation framework for the Education and Training Foundation</t>
  </si>
  <si>
    <t>CUREE</t>
  </si>
  <si>
    <t>Updating of online safeguarding course; improvement of speed of operation for users.</t>
  </si>
  <si>
    <t>LLE first-line user support</t>
  </si>
  <si>
    <t xml:space="preserve">Excellence Gateway review </t>
  </si>
  <si>
    <t>Modification of the FE Advice website</t>
  </si>
  <si>
    <t>Strategic consultation English, Maths &amp; STEM - MATHS AND ENGLISH - STAGE 1</t>
  </si>
  <si>
    <t>Strategic consultation English, Maths &amp; STEM - MATHS AND ENGLISH - STAGE 2</t>
  </si>
  <si>
    <t>Strategic consultation English, Maths &amp; STEM - STEM</t>
  </si>
  <si>
    <t>National Foundation for Educational Research</t>
  </si>
  <si>
    <t>Strategic consultation on Learning Companies - Stage 1</t>
  </si>
  <si>
    <t>Strategic consultation on Learning Companies - Stage 2</t>
  </si>
  <si>
    <t>Strategic consultation on VET, technology in teaching and higher level apprenticeships - TECHNOLOGY IN TEACHING</t>
  </si>
  <si>
    <t>Strategic consultation on VET, technology in teaching and higher level apprenticeships - HIGHER LEVEL APPRENTICESHIPS - STAGE 1</t>
  </si>
  <si>
    <t>Strategic consultation on VET, technology in teaching and higher level apprenticeships - HIGHER LEVEL APPRENTICESHIPS - STAGE 2</t>
  </si>
  <si>
    <t>Strategic consultation on leadership and governance - LEADERSHIP PIPELINE - STAGE 1</t>
  </si>
  <si>
    <t>Strategic consultation on leadership and governance - LEADERSHIP GOVERNANCE - STAGE 1</t>
  </si>
  <si>
    <t>Strategic consultation on leadership and governance - LEADERSHIP GOVERNANCE - STAGE 2</t>
  </si>
  <si>
    <t>Strategic consultation on graduate recruitment, equality and diversity and initial teacher education - GRADUATE RECRUITMENT</t>
  </si>
  <si>
    <t>Strategic consultation on graduate recruitment, equality and diversity and initial teacher education - E&amp;D - STAGE 1</t>
  </si>
  <si>
    <t>Strategic consultation on graduate recruitment, equality and diversity and initial teacher education - E&amp;D - STAGE 2</t>
  </si>
  <si>
    <t xml:space="preserve">Strategic consultation on graduate recruitment, equality and diversity and initial teacher education - ITE </t>
  </si>
  <si>
    <t>A review to generate a short report identifying innovative practice in leadership and key lessons from other arenas (other than education and training) that will assist it in the development of programmes and services in this area.</t>
  </si>
  <si>
    <t>Evaluation Framework</t>
  </si>
  <si>
    <t>Hosting of the FE Advice Line</t>
  </si>
  <si>
    <t>The Third Sector Voice in the work of the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</si>
</sst>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quot;£&quot;#,##0"/>
    <numFmt numFmtId="165" formatCode="&quot;£&quot;#,##0;[Red]\-&quot;£&quot;#,##0"/>
    <numFmt numFmtId="166" formatCode="&quot;£&quot;#,##0.00;\-&quot;£&quot;#,##0.00"/>
    <numFmt numFmtId="167" formatCode="&quot;£&quot;#,##0.00;[Red]\-&quot;£&quot;#,##0.00"/>
    <numFmt numFmtId="168" formatCode="_-&quot;£&quot;* #,##0.00_-;\-&quot;£&quot;* #,##0.00_-;_-&quot;£&quot;* &quot;-&quot;??_-;_-@_-"/>
    <numFmt numFmtId="169" formatCode="&quot;£&quot;#,##0"/>
    <numFmt numFmtId="170" formatCode="&quot;£&quot;#,##0.00"/>
    <numFmt numFmtId="171" formatCode="[$-409]d\-mmm\-yy;@"/>
  </numFmts>
  <fonts count="3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name val="Arial"/>
      <family val="2"/>
    </font>
    <font>
      <b/>
      <sz val="11"/>
      <name val="Arial"/>
      <family val="2"/>
    </font>
    <font>
      <sz val="11"/>
      <color theme="1"/>
      <name val="Arial"/>
      <family val="2"/>
    </font>
    <font>
      <b/>
      <sz val="11"/>
      <color theme="1"/>
      <name val="Arial"/>
      <family val="2"/>
    </font>
    <font>
      <sz val="11"/>
      <color rgb="FFFF0000"/>
      <name val="Arial"/>
      <family val="2"/>
    </font>
    <font>
      <sz val="8"/>
      <name val="Calibri"/>
      <family val="2"/>
      <scheme val="minor"/>
    </font>
    <font>
      <b/>
      <sz val="11"/>
      <name val="Arial"/>
    </font>
    <font>
      <b/>
      <sz val="11"/>
      <color theme="1"/>
      <name val="Arial"/>
    </font>
    <font>
      <sz val="11"/>
      <name val="Arial"/>
    </font>
    <font>
      <sz val="11"/>
      <color theme="1"/>
      <name val="Arial"/>
    </font>
    <font>
      <sz val="11"/>
      <color rgb="FF000000"/>
      <name val="Arial"/>
    </font>
    <font>
      <b/>
      <sz val="11"/>
      <color rgb="FF000000"/>
      <name val="Arial"/>
    </font>
    <font>
      <sz val="11"/>
      <color rgb="FF000000"/>
      <name val="Arial"/>
      <family val="2"/>
    </font>
    <font>
      <sz val="11"/>
      <color rgb="FFFF0000"/>
      <name val="Arial"/>
    </font>
    <font>
      <b/>
      <sz val="11"/>
      <color rgb="FF000000"/>
      <name val="Arial"/>
      <family val="2"/>
    </font>
    <font>
      <sz val="10"/>
      <name val="Arial"/>
      <family val="2"/>
    </font>
    <font>
      <sz val="10"/>
      <name val="Arial"/>
    </font>
    <font>
      <sz val="11"/>
      <color rgb="FF242424"/>
      <name val="Arial"/>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E7E6E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168" fontId="1" fillId="0" borderId="0" applyFont="0" applyFill="0" applyBorder="0" applyAlignment="0" applyProtection="0"/>
  </cellStyleXfs>
  <cellXfs count="257">
    <xf numFmtId="0" fontId="0" fillId="0" borderId="0" xfId="0"/>
    <xf numFmtId="0" fontId="20" fillId="33" borderId="10" xfId="0" applyFont="1" applyFill="1" applyBorder="1" applyAlignment="1">
      <alignment horizontal="center" vertical="center" wrapText="1"/>
    </xf>
    <xf numFmtId="0" fontId="19" fillId="0" borderId="10" xfId="0" applyFont="1" applyBorder="1" applyAlignment="1">
      <alignment horizontal="center" wrapText="1"/>
    </xf>
    <xf numFmtId="0" fontId="20" fillId="0" borderId="0" xfId="0" applyFont="1"/>
    <xf numFmtId="0" fontId="19" fillId="0" borderId="10" xfId="0" applyFont="1" applyBorder="1" applyAlignment="1">
      <alignment horizontal="center"/>
    </xf>
    <xf numFmtId="0" fontId="19" fillId="0" borderId="0" xfId="0" applyFont="1"/>
    <xf numFmtId="0" fontId="19" fillId="0" borderId="0" xfId="0" applyFont="1" applyAlignment="1">
      <alignment horizontal="left" wrapText="1"/>
    </xf>
    <xf numFmtId="0" fontId="21" fillId="0" borderId="0" xfId="0" applyFont="1"/>
    <xf numFmtId="0" fontId="21" fillId="0" borderId="10" xfId="0" applyFont="1" applyBorder="1" applyAlignment="1">
      <alignment horizontal="center" wrapText="1"/>
    </xf>
    <xf numFmtId="0" fontId="21" fillId="0" borderId="10" xfId="0" applyFont="1" applyBorder="1" applyAlignment="1">
      <alignment horizontal="center"/>
    </xf>
    <xf numFmtId="15" fontId="21" fillId="0" borderId="10" xfId="0" applyNumberFormat="1" applyFont="1" applyBorder="1" applyAlignment="1">
      <alignment horizontal="center"/>
    </xf>
    <xf numFmtId="0" fontId="21" fillId="0" borderId="10" xfId="0" applyFont="1" applyBorder="1" applyAlignment="1">
      <alignment horizontal="center" vertical="center" wrapText="1"/>
    </xf>
    <xf numFmtId="15" fontId="19" fillId="0" borderId="10" xfId="0" applyNumberFormat="1" applyFont="1" applyBorder="1" applyAlignment="1">
      <alignment horizontal="center"/>
    </xf>
    <xf numFmtId="15" fontId="20" fillId="33" borderId="10" xfId="0" applyNumberFormat="1" applyFont="1" applyFill="1" applyBorder="1" applyAlignment="1">
      <alignment horizontal="center" vertical="center"/>
    </xf>
    <xf numFmtId="15" fontId="21" fillId="0" borderId="0" xfId="0" applyNumberFormat="1" applyFont="1" applyAlignment="1">
      <alignment horizontal="center"/>
    </xf>
    <xf numFmtId="15" fontId="21"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15" fontId="19" fillId="0" borderId="10" xfId="0" applyNumberFormat="1" applyFont="1" applyBorder="1" applyAlignment="1">
      <alignment horizontal="center" vertical="center" wrapText="1"/>
    </xf>
    <xf numFmtId="0" fontId="21" fillId="0" borderId="11" xfId="0" applyFont="1" applyBorder="1" applyAlignment="1">
      <alignment horizontal="center" vertical="center" wrapText="1"/>
    </xf>
    <xf numFmtId="15" fontId="21" fillId="0" borderId="11" xfId="0" applyNumberFormat="1" applyFont="1" applyBorder="1" applyAlignment="1">
      <alignment horizontal="center" vertical="center" wrapText="1"/>
    </xf>
    <xf numFmtId="15" fontId="21" fillId="0" borderId="10" xfId="0" applyNumberFormat="1" applyFont="1" applyBorder="1" applyAlignment="1">
      <alignment horizontal="center" vertical="center"/>
    </xf>
    <xf numFmtId="0" fontId="21" fillId="34" borderId="10" xfId="0" applyFont="1" applyFill="1" applyBorder="1" applyAlignment="1">
      <alignment horizontal="center" wrapText="1"/>
    </xf>
    <xf numFmtId="15" fontId="21" fillId="34" borderId="10" xfId="0" applyNumberFormat="1" applyFont="1" applyFill="1" applyBorder="1" applyAlignment="1">
      <alignment horizontal="center"/>
    </xf>
    <xf numFmtId="0" fontId="21" fillId="0" borderId="13" xfId="0" applyFont="1" applyBorder="1" applyAlignment="1">
      <alignment horizontal="center" wrapText="1"/>
    </xf>
    <xf numFmtId="15" fontId="21" fillId="0" borderId="13" xfId="0" applyNumberFormat="1" applyFont="1" applyBorder="1" applyAlignment="1">
      <alignment horizontal="center"/>
    </xf>
    <xf numFmtId="15" fontId="19" fillId="34" borderId="10" xfId="0" applyNumberFormat="1" applyFont="1" applyFill="1" applyBorder="1" applyAlignment="1">
      <alignment horizontal="center" vertical="center" wrapText="1"/>
    </xf>
    <xf numFmtId="15" fontId="19" fillId="34" borderId="10" xfId="0" applyNumberFormat="1" applyFont="1" applyFill="1" applyBorder="1" applyAlignment="1">
      <alignment horizontal="center"/>
    </xf>
    <xf numFmtId="15" fontId="19" fillId="34" borderId="10" xfId="0" applyNumberFormat="1" applyFont="1" applyFill="1" applyBorder="1" applyAlignment="1">
      <alignment horizontal="center" wrapText="1"/>
    </xf>
    <xf numFmtId="0" fontId="21" fillId="0" borderId="0" xfId="0" quotePrefix="1" applyFont="1" applyAlignment="1">
      <alignment horizontal="center"/>
    </xf>
    <xf numFmtId="15" fontId="19" fillId="0" borderId="0" xfId="0" applyNumberFormat="1" applyFont="1" applyAlignment="1">
      <alignment horizontal="center"/>
    </xf>
    <xf numFmtId="15" fontId="0" fillId="0" borderId="0" xfId="0" applyNumberFormat="1"/>
    <xf numFmtId="166" fontId="0" fillId="0" borderId="0" xfId="0" applyNumberFormat="1"/>
    <xf numFmtId="0" fontId="21" fillId="0" borderId="14" xfId="0" applyFont="1" applyBorder="1" applyAlignment="1">
      <alignment horizontal="center" wrapText="1"/>
    </xf>
    <xf numFmtId="166" fontId="0" fillId="0" borderId="0" xfId="0" applyNumberFormat="1" applyAlignment="1">
      <alignment horizontal="center"/>
    </xf>
    <xf numFmtId="15" fontId="19" fillId="0" borderId="10" xfId="0" applyNumberFormat="1" applyFont="1" applyBorder="1" applyAlignment="1">
      <alignment horizontal="center" vertical="center"/>
    </xf>
    <xf numFmtId="170" fontId="20" fillId="0" borderId="10" xfId="49" applyNumberFormat="1" applyFont="1" applyFill="1" applyBorder="1" applyAlignment="1">
      <alignment horizontal="center" vertical="center"/>
    </xf>
    <xf numFmtId="170" fontId="20" fillId="0" borderId="10" xfId="0" applyNumberFormat="1" applyFont="1" applyBorder="1" applyAlignment="1">
      <alignment horizontal="center" vertical="center"/>
    </xf>
    <xf numFmtId="170" fontId="22" fillId="0" borderId="10" xfId="0" applyNumberFormat="1" applyFont="1" applyBorder="1" applyAlignment="1">
      <alignment horizontal="center" vertical="center"/>
    </xf>
    <xf numFmtId="15" fontId="19" fillId="0" borderId="0" xfId="0" applyNumberFormat="1" applyFont="1" applyAlignment="1">
      <alignment horizontal="center" vertical="center"/>
    </xf>
    <xf numFmtId="170" fontId="20" fillId="0" borderId="0" xfId="49" applyNumberFormat="1" applyFont="1" applyFill="1" applyAlignment="1">
      <alignment horizontal="center" vertical="center"/>
    </xf>
    <xf numFmtId="0" fontId="21" fillId="0" borderId="10" xfId="0" applyFont="1" applyBorder="1" applyAlignment="1">
      <alignment horizontal="center" vertical="center"/>
    </xf>
    <xf numFmtId="0" fontId="19" fillId="0" borderId="10" xfId="0" applyFont="1" applyBorder="1" applyAlignment="1">
      <alignment horizontal="center" vertical="center"/>
    </xf>
    <xf numFmtId="49" fontId="19" fillId="0" borderId="10" xfId="0" applyNumberFormat="1"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center" vertical="center" wrapText="1"/>
    </xf>
    <xf numFmtId="170" fontId="19" fillId="0" borderId="0" xfId="0" applyNumberFormat="1" applyFont="1"/>
    <xf numFmtId="49" fontId="19" fillId="0" borderId="10" xfId="0" applyNumberFormat="1" applyFont="1" applyBorder="1" applyAlignment="1">
      <alignment horizontal="center" wrapText="1"/>
    </xf>
    <xf numFmtId="0" fontId="23" fillId="0" borderId="0" xfId="0" applyFont="1"/>
    <xf numFmtId="0" fontId="21" fillId="0" borderId="0" xfId="0" applyFont="1" applyAlignment="1">
      <alignment horizontal="center" wrapText="1"/>
    </xf>
    <xf numFmtId="0" fontId="21" fillId="0" borderId="12" xfId="0" applyFont="1" applyBorder="1" applyAlignment="1">
      <alignment horizontal="center" wrapText="1"/>
    </xf>
    <xf numFmtId="3" fontId="19" fillId="0" borderId="0" xfId="0" applyNumberFormat="1" applyFont="1"/>
    <xf numFmtId="168" fontId="19" fillId="0" borderId="0" xfId="0" applyNumberFormat="1" applyFont="1"/>
    <xf numFmtId="170" fontId="20" fillId="0" borderId="0" xfId="0" applyNumberFormat="1" applyFont="1"/>
    <xf numFmtId="49" fontId="21" fillId="0" borderId="10" xfId="0" applyNumberFormat="1" applyFont="1" applyBorder="1" applyAlignment="1">
      <alignment horizontal="center" vertical="center"/>
    </xf>
    <xf numFmtId="170" fontId="20" fillId="0" borderId="10" xfId="0" applyNumberFormat="1" applyFont="1" applyBorder="1" applyAlignment="1">
      <alignment horizontal="center"/>
    </xf>
    <xf numFmtId="0" fontId="19" fillId="0" borderId="14" xfId="0" applyFont="1" applyBorder="1" applyAlignment="1">
      <alignment horizontal="center" vertical="center" wrapText="1"/>
    </xf>
    <xf numFmtId="49" fontId="19" fillId="0" borderId="14" xfId="0" applyNumberFormat="1" applyFont="1" applyBorder="1" applyAlignment="1">
      <alignment horizontal="center" vertical="center" wrapText="1"/>
    </xf>
    <xf numFmtId="0" fontId="21" fillId="0" borderId="14" xfId="0" applyFont="1" applyBorder="1" applyAlignment="1">
      <alignment horizontal="center" vertical="center" wrapText="1"/>
    </xf>
    <xf numFmtId="170" fontId="20" fillId="33" borderId="10" xfId="49" applyNumberFormat="1" applyFont="1" applyFill="1" applyBorder="1" applyAlignment="1">
      <alignment horizontal="center" vertical="center" wrapText="1"/>
    </xf>
    <xf numFmtId="170" fontId="22" fillId="0" borderId="0" xfId="49" applyNumberFormat="1" applyFont="1" applyAlignment="1">
      <alignment horizontal="center" vertical="center"/>
    </xf>
    <xf numFmtId="0" fontId="19" fillId="0" borderId="10" xfId="0" applyFont="1" applyBorder="1" applyAlignment="1">
      <alignment horizontal="center" vertical="top" wrapText="1"/>
    </xf>
    <xf numFmtId="49" fontId="19" fillId="0" borderId="10" xfId="0" applyNumberFormat="1" applyFont="1" applyBorder="1" applyAlignment="1">
      <alignment horizontal="center"/>
    </xf>
    <xf numFmtId="170" fontId="22" fillId="0" borderId="10" xfId="0" applyNumberFormat="1" applyFont="1" applyBorder="1" applyAlignment="1">
      <alignment horizontal="center"/>
    </xf>
    <xf numFmtId="170" fontId="22" fillId="0" borderId="10" xfId="49" applyNumberFormat="1" applyFont="1" applyBorder="1" applyAlignment="1">
      <alignment horizontal="center" vertical="center"/>
    </xf>
    <xf numFmtId="15" fontId="19" fillId="0" borderId="10" xfId="0" applyNumberFormat="1" applyFont="1" applyBorder="1" applyAlignment="1">
      <alignment horizontal="center" vertical="top"/>
    </xf>
    <xf numFmtId="170" fontId="22" fillId="0" borderId="0" xfId="49" applyNumberFormat="1" applyFont="1" applyFill="1" applyAlignment="1">
      <alignment horizontal="center" vertical="center"/>
    </xf>
    <xf numFmtId="0" fontId="21" fillId="0" borderId="0" xfId="0" applyFont="1" applyAlignment="1">
      <alignment horizontal="center"/>
    </xf>
    <xf numFmtId="170" fontId="22" fillId="0" borderId="0" xfId="0" applyNumberFormat="1" applyFont="1" applyAlignment="1">
      <alignment horizontal="center"/>
    </xf>
    <xf numFmtId="170" fontId="22" fillId="0" borderId="10" xfId="0" applyNumberFormat="1" applyFont="1" applyBorder="1"/>
    <xf numFmtId="166" fontId="22" fillId="0" borderId="10" xfId="0" applyNumberFormat="1" applyFont="1" applyBorder="1" applyAlignment="1">
      <alignment horizontal="center"/>
    </xf>
    <xf numFmtId="166" fontId="22" fillId="0" borderId="10" xfId="0" applyNumberFormat="1" applyFont="1" applyBorder="1" applyAlignment="1">
      <alignment horizontal="center" vertical="center" wrapText="1"/>
    </xf>
    <xf numFmtId="166" fontId="22" fillId="34" borderId="10" xfId="0" applyNumberFormat="1" applyFont="1" applyFill="1" applyBorder="1" applyAlignment="1">
      <alignment horizontal="center" wrapText="1"/>
    </xf>
    <xf numFmtId="166" fontId="20" fillId="0" borderId="10" xfId="0" applyNumberFormat="1" applyFont="1" applyBorder="1" applyAlignment="1">
      <alignment horizontal="center"/>
    </xf>
    <xf numFmtId="169" fontId="22" fillId="0" borderId="10" xfId="0" applyNumberFormat="1" applyFont="1" applyBorder="1" applyAlignment="1">
      <alignment horizontal="center" vertical="center" wrapText="1"/>
    </xf>
    <xf numFmtId="165" fontId="22" fillId="0" borderId="10" xfId="0" applyNumberFormat="1" applyFont="1" applyBorder="1" applyAlignment="1">
      <alignment horizontal="center"/>
    </xf>
    <xf numFmtId="169" fontId="22" fillId="0" borderId="10" xfId="49" applyNumberFormat="1" applyFont="1" applyBorder="1" applyAlignment="1">
      <alignment horizontal="center"/>
    </xf>
    <xf numFmtId="169" fontId="22" fillId="0" borderId="10" xfId="0" applyNumberFormat="1" applyFont="1" applyBorder="1" applyAlignment="1">
      <alignment horizontal="center" wrapText="1"/>
    </xf>
    <xf numFmtId="164" fontId="22" fillId="0" borderId="10" xfId="0" applyNumberFormat="1" applyFont="1" applyBorder="1" applyAlignment="1">
      <alignment horizontal="center"/>
    </xf>
    <xf numFmtId="169" fontId="22" fillId="0" borderId="13" xfId="0" applyNumberFormat="1" applyFont="1" applyBorder="1" applyAlignment="1">
      <alignment horizontal="center" wrapText="1"/>
    </xf>
    <xf numFmtId="169" fontId="22" fillId="0" borderId="10" xfId="0" applyNumberFormat="1" applyFont="1" applyBorder="1" applyAlignment="1">
      <alignment horizontal="center" vertical="center"/>
    </xf>
    <xf numFmtId="169" fontId="22" fillId="34" borderId="10" xfId="0" applyNumberFormat="1" applyFont="1" applyFill="1" applyBorder="1" applyAlignment="1">
      <alignment horizontal="center" wrapText="1"/>
    </xf>
    <xf numFmtId="169" fontId="22" fillId="0" borderId="10" xfId="0" applyNumberFormat="1" applyFont="1" applyBorder="1" applyAlignment="1">
      <alignment horizontal="center"/>
    </xf>
    <xf numFmtId="169" fontId="22" fillId="0" borderId="13" xfId="0" applyNumberFormat="1" applyFont="1" applyBorder="1" applyAlignment="1">
      <alignment horizontal="center" vertical="center" wrapText="1"/>
    </xf>
    <xf numFmtId="169" fontId="20" fillId="0" borderId="10" xfId="0" applyNumberFormat="1" applyFont="1" applyBorder="1" applyAlignment="1">
      <alignment horizontal="center" vertical="center" wrapText="1"/>
    </xf>
    <xf numFmtId="169" fontId="22" fillId="0" borderId="11" xfId="0" applyNumberFormat="1" applyFont="1" applyBorder="1" applyAlignment="1">
      <alignment horizontal="center" vertical="center" wrapText="1"/>
    </xf>
    <xf numFmtId="49" fontId="19" fillId="0" borderId="10" xfId="0" applyNumberFormat="1" applyFont="1" applyBorder="1" applyAlignment="1">
      <alignment horizontal="left" vertical="center" wrapText="1"/>
    </xf>
    <xf numFmtId="0" fontId="19" fillId="0" borderId="10"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wrapText="1"/>
    </xf>
    <xf numFmtId="0" fontId="21" fillId="0" borderId="0" xfId="0" applyFont="1" applyAlignment="1">
      <alignment horizontal="left" wrapText="1"/>
    </xf>
    <xf numFmtId="170" fontId="22" fillId="0" borderId="10" xfId="49" applyNumberFormat="1" applyFont="1" applyFill="1" applyBorder="1" applyAlignment="1">
      <alignment horizontal="center"/>
    </xf>
    <xf numFmtId="49" fontId="19" fillId="0" borderId="10" xfId="0" quotePrefix="1" applyNumberFormat="1" applyFont="1" applyBorder="1" applyAlignment="1">
      <alignment horizontal="left" vertical="center" wrapText="1"/>
    </xf>
    <xf numFmtId="0" fontId="31" fillId="0" borderId="0" xfId="0" applyFont="1"/>
    <xf numFmtId="0" fontId="21" fillId="0" borderId="0" xfId="0" applyFont="1" applyAlignment="1">
      <alignment vertical="top" wrapText="1"/>
    </xf>
    <xf numFmtId="0" fontId="29" fillId="0" borderId="15" xfId="0" applyFont="1" applyBorder="1" applyAlignment="1">
      <alignment vertical="top" wrapText="1"/>
    </xf>
    <xf numFmtId="171" fontId="29" fillId="0" borderId="15" xfId="0" applyNumberFormat="1" applyFont="1" applyBorder="1" applyAlignment="1">
      <alignment horizontal="center" wrapText="1"/>
    </xf>
    <xf numFmtId="170" fontId="26" fillId="0" borderId="15" xfId="0" applyNumberFormat="1" applyFont="1" applyBorder="1" applyAlignment="1">
      <alignment horizontal="center" wrapText="1"/>
    </xf>
    <xf numFmtId="171" fontId="29" fillId="0" borderId="15"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5" xfId="0" applyFont="1" applyBorder="1" applyAlignment="1">
      <alignment vertical="center" wrapText="1"/>
    </xf>
    <xf numFmtId="15" fontId="21" fillId="0" borderId="0" xfId="0" applyNumberFormat="1" applyFont="1" applyAlignment="1">
      <alignment horizontal="center" vertical="center" wrapText="1"/>
    </xf>
    <xf numFmtId="170" fontId="22" fillId="0" borderId="0" xfId="0" applyNumberFormat="1" applyFont="1" applyAlignment="1">
      <alignment horizontal="center" wrapText="1"/>
    </xf>
    <xf numFmtId="15" fontId="29" fillId="0" borderId="15" xfId="0" applyNumberFormat="1" applyFont="1" applyBorder="1" applyAlignment="1">
      <alignment horizontal="center" wrapText="1"/>
    </xf>
    <xf numFmtId="0" fontId="21" fillId="0" borderId="15" xfId="0" applyFont="1" applyBorder="1" applyAlignment="1">
      <alignment vertical="top" wrapText="1"/>
    </xf>
    <xf numFmtId="0" fontId="21" fillId="0" borderId="15" xfId="0" applyFont="1" applyBorder="1" applyAlignment="1">
      <alignment horizontal="left" wrapText="1"/>
    </xf>
    <xf numFmtId="15" fontId="21" fillId="0" borderId="15" xfId="0" applyNumberFormat="1" applyFont="1" applyBorder="1" applyAlignment="1">
      <alignment horizontal="center" vertical="center" wrapText="1"/>
    </xf>
    <xf numFmtId="170" fontId="22" fillId="0" borderId="15" xfId="0" applyNumberFormat="1" applyFont="1" applyBorder="1" applyAlignment="1">
      <alignment horizontal="center" wrapText="1"/>
    </xf>
    <xf numFmtId="170" fontId="20" fillId="0" borderId="15" xfId="0" applyNumberFormat="1" applyFont="1" applyBorder="1" applyAlignment="1">
      <alignment horizontal="center" wrapText="1"/>
    </xf>
    <xf numFmtId="0" fontId="27" fillId="0" borderId="15" xfId="0" applyFont="1" applyBorder="1" applyAlignment="1">
      <alignment vertical="top" wrapText="1"/>
    </xf>
    <xf numFmtId="0" fontId="28" fillId="0" borderId="15" xfId="0" applyFont="1" applyBorder="1" applyAlignment="1">
      <alignment horizontal="left" wrapText="1"/>
    </xf>
    <xf numFmtId="15" fontId="28" fillId="0" borderId="15" xfId="0" applyNumberFormat="1" applyFont="1" applyBorder="1" applyAlignment="1">
      <alignment horizontal="center" vertical="center" wrapText="1"/>
    </xf>
    <xf numFmtId="0" fontId="27" fillId="0" borderId="15" xfId="0" applyFont="1" applyBorder="1" applyAlignment="1">
      <alignment horizontal="left" vertical="center" wrapText="1"/>
    </xf>
    <xf numFmtId="0" fontId="28" fillId="0" borderId="15" xfId="0" applyFont="1" applyBorder="1" applyAlignment="1">
      <alignment horizontal="center" vertical="center" wrapText="1"/>
    </xf>
    <xf numFmtId="0" fontId="29" fillId="0" borderId="15" xfId="0" applyFont="1" applyBorder="1" applyAlignment="1">
      <alignment wrapText="1"/>
    </xf>
    <xf numFmtId="15" fontId="31" fillId="0" borderId="15" xfId="0" applyNumberFormat="1" applyFont="1" applyBorder="1" applyAlignment="1">
      <alignment horizontal="center"/>
    </xf>
    <xf numFmtId="0" fontId="28" fillId="0" borderId="15" xfId="0" applyFont="1" applyBorder="1" applyAlignment="1">
      <alignment vertical="top" wrapText="1"/>
    </xf>
    <xf numFmtId="0" fontId="31" fillId="0" borderId="15" xfId="0" applyFont="1" applyBorder="1" applyAlignment="1">
      <alignment vertical="top" wrapText="1"/>
    </xf>
    <xf numFmtId="0" fontId="31" fillId="0" borderId="15" xfId="0" applyFont="1" applyBorder="1" applyAlignment="1">
      <alignment horizontal="left" wrapText="1"/>
    </xf>
    <xf numFmtId="15" fontId="31" fillId="0" borderId="15" xfId="0" applyNumberFormat="1" applyFont="1" applyBorder="1" applyAlignment="1">
      <alignment horizontal="center" vertical="center" wrapText="1"/>
    </xf>
    <xf numFmtId="170" fontId="33" fillId="0" borderId="15" xfId="0" applyNumberFormat="1" applyFont="1" applyBorder="1" applyAlignment="1">
      <alignment horizontal="center" wrapText="1"/>
    </xf>
    <xf numFmtId="0" fontId="28" fillId="0" borderId="15" xfId="0" applyFont="1" applyBorder="1" applyAlignment="1">
      <alignment vertical="center" wrapText="1"/>
    </xf>
    <xf numFmtId="15" fontId="28" fillId="0" borderId="15" xfId="0" applyNumberFormat="1" applyFont="1" applyBorder="1" applyAlignment="1">
      <alignment horizontal="center" wrapText="1"/>
    </xf>
    <xf numFmtId="0" fontId="21" fillId="0" borderId="0" xfId="0" applyFont="1" applyAlignment="1">
      <alignment vertical="top"/>
    </xf>
    <xf numFmtId="0" fontId="21" fillId="0" borderId="15" xfId="0" applyFont="1" applyBorder="1" applyAlignment="1">
      <alignment horizontal="left" vertical="top" wrapText="1"/>
    </xf>
    <xf numFmtId="15" fontId="21" fillId="0" borderId="15" xfId="0" applyNumberFormat="1" applyFont="1" applyBorder="1" applyAlignment="1">
      <alignment horizontal="center" vertical="top" wrapText="1"/>
    </xf>
    <xf numFmtId="170" fontId="22" fillId="0" borderId="15" xfId="0" applyNumberFormat="1" applyFont="1" applyBorder="1" applyAlignment="1">
      <alignment horizontal="center" vertical="top" wrapText="1"/>
    </xf>
    <xf numFmtId="49" fontId="27" fillId="0" borderId="15" xfId="0" applyNumberFormat="1" applyFont="1" applyBorder="1" applyAlignment="1">
      <alignment horizontal="left" vertical="center" wrapText="1"/>
    </xf>
    <xf numFmtId="15" fontId="27" fillId="0" borderId="15" xfId="0" applyNumberFormat="1" applyFont="1" applyBorder="1" applyAlignment="1">
      <alignment horizontal="center" vertical="center" wrapText="1"/>
    </xf>
    <xf numFmtId="170" fontId="30" fillId="0" borderId="15" xfId="0" applyNumberFormat="1" applyFont="1" applyBorder="1" applyAlignment="1">
      <alignment horizontal="center" wrapText="1"/>
    </xf>
    <xf numFmtId="0" fontId="28" fillId="0" borderId="15" xfId="0" applyFont="1" applyBorder="1" applyAlignment="1">
      <alignment horizontal="left" vertical="center" wrapText="1"/>
    </xf>
    <xf numFmtId="170" fontId="25" fillId="0" borderId="15" xfId="0" applyNumberFormat="1" applyFont="1" applyBorder="1" applyAlignment="1">
      <alignment horizontal="center" wrapText="1"/>
    </xf>
    <xf numFmtId="170" fontId="26" fillId="35" borderId="15" xfId="0" applyNumberFormat="1" applyFont="1" applyFill="1" applyBorder="1" applyAlignment="1">
      <alignment horizontal="center" wrapText="1"/>
    </xf>
    <xf numFmtId="15" fontId="29" fillId="35" borderId="15" xfId="0" applyNumberFormat="1" applyFont="1" applyFill="1" applyBorder="1" applyAlignment="1">
      <alignment horizontal="center"/>
    </xf>
    <xf numFmtId="167" fontId="30" fillId="35" borderId="15" xfId="0" applyNumberFormat="1" applyFont="1" applyFill="1" applyBorder="1" applyAlignment="1">
      <alignment horizontal="center"/>
    </xf>
    <xf numFmtId="0" fontId="29" fillId="35" borderId="15" xfId="0" applyFont="1" applyFill="1" applyBorder="1" applyAlignment="1">
      <alignment wrapText="1"/>
    </xf>
    <xf numFmtId="170" fontId="25" fillId="35" borderId="15" xfId="0" applyNumberFormat="1" applyFont="1" applyFill="1" applyBorder="1" applyAlignment="1">
      <alignment horizontal="center" wrapText="1"/>
    </xf>
    <xf numFmtId="170" fontId="26" fillId="0" borderId="0" xfId="0" applyNumberFormat="1" applyFont="1" applyAlignment="1">
      <alignment horizontal="center" wrapText="1"/>
    </xf>
    <xf numFmtId="15" fontId="29" fillId="35" borderId="15" xfId="0" applyNumberFormat="1" applyFont="1" applyFill="1" applyBorder="1" applyAlignment="1">
      <alignment horizontal="center" wrapText="1"/>
    </xf>
    <xf numFmtId="0" fontId="25" fillId="36" borderId="15" xfId="0" applyFont="1" applyFill="1" applyBorder="1" applyAlignment="1">
      <alignment vertical="top" wrapText="1"/>
    </xf>
    <xf numFmtId="0" fontId="25" fillId="36" borderId="15" xfId="0" applyFont="1" applyFill="1" applyBorder="1" applyAlignment="1">
      <alignment horizontal="center" vertical="center" wrapText="1"/>
    </xf>
    <xf numFmtId="171" fontId="25" fillId="36" borderId="15" xfId="0" applyNumberFormat="1" applyFont="1" applyFill="1" applyBorder="1" applyAlignment="1">
      <alignment horizontal="center" vertical="center" wrapText="1"/>
    </xf>
    <xf numFmtId="15" fontId="25" fillId="36" borderId="15" xfId="0" applyNumberFormat="1" applyFont="1" applyFill="1" applyBorder="1" applyAlignment="1">
      <alignment horizontal="center" vertical="center" wrapText="1"/>
    </xf>
    <xf numFmtId="170" fontId="25" fillId="36" borderId="15" xfId="49" applyNumberFormat="1" applyFont="1" applyFill="1" applyBorder="1" applyAlignment="1">
      <alignment horizontal="center" vertical="center" wrapText="1"/>
    </xf>
    <xf numFmtId="0" fontId="25" fillId="36" borderId="15" xfId="0" applyFont="1" applyFill="1" applyBorder="1" applyAlignment="1">
      <alignment horizontal="left" vertical="center" wrapText="1"/>
    </xf>
    <xf numFmtId="0" fontId="20" fillId="36" borderId="10" xfId="0" applyFont="1" applyFill="1" applyBorder="1" applyAlignment="1">
      <alignment horizontal="left" vertical="center" wrapText="1"/>
    </xf>
    <xf numFmtId="0" fontId="20" fillId="36" borderId="10" xfId="0" applyFont="1" applyFill="1" applyBorder="1" applyAlignment="1">
      <alignment horizontal="center" vertical="center" wrapText="1"/>
    </xf>
    <xf numFmtId="15" fontId="20" fillId="36" borderId="10" xfId="0" applyNumberFormat="1" applyFont="1" applyFill="1" applyBorder="1" applyAlignment="1">
      <alignment horizontal="center" vertical="center"/>
    </xf>
    <xf numFmtId="170" fontId="20" fillId="36" borderId="10" xfId="49" applyNumberFormat="1" applyFont="1" applyFill="1" applyBorder="1" applyAlignment="1">
      <alignment horizontal="center" vertical="center" wrapText="1"/>
    </xf>
    <xf numFmtId="0" fontId="20" fillId="36" borderId="14" xfId="0" applyFont="1" applyFill="1" applyBorder="1" applyAlignment="1">
      <alignment horizontal="center" vertical="center" wrapText="1"/>
    </xf>
    <xf numFmtId="0" fontId="22" fillId="36" borderId="10" xfId="0" applyFont="1" applyFill="1" applyBorder="1" applyAlignment="1">
      <alignment horizontal="center" wrapText="1"/>
    </xf>
    <xf numFmtId="0" fontId="22" fillId="36" borderId="10" xfId="0" applyFont="1" applyFill="1" applyBorder="1" applyAlignment="1">
      <alignment horizontal="center"/>
    </xf>
    <xf numFmtId="15" fontId="22" fillId="36" borderId="10" xfId="0" applyNumberFormat="1" applyFont="1" applyFill="1" applyBorder="1" applyAlignment="1">
      <alignment horizontal="center"/>
    </xf>
    <xf numFmtId="166" fontId="22" fillId="36" borderId="10" xfId="0" applyNumberFormat="1" applyFont="1" applyFill="1" applyBorder="1" applyAlignment="1">
      <alignment horizontal="center" wrapText="1"/>
    </xf>
    <xf numFmtId="0" fontId="22" fillId="36" borderId="11" xfId="0" applyFont="1" applyFill="1" applyBorder="1" applyAlignment="1">
      <alignment horizontal="center" wrapText="1"/>
    </xf>
    <xf numFmtId="15" fontId="22" fillId="36" borderId="11" xfId="0" applyNumberFormat="1" applyFont="1" applyFill="1" applyBorder="1" applyAlignment="1">
      <alignment horizontal="center"/>
    </xf>
    <xf numFmtId="166" fontId="22" fillId="36" borderId="11" xfId="0" applyNumberFormat="1" applyFont="1" applyFill="1" applyBorder="1" applyAlignment="1">
      <alignment horizontal="center" wrapText="1"/>
    </xf>
    <xf numFmtId="169" fontId="22" fillId="36" borderId="11" xfId="0" applyNumberFormat="1" applyFont="1" applyFill="1" applyBorder="1" applyAlignment="1">
      <alignment horizontal="center" wrapText="1"/>
    </xf>
    <xf numFmtId="0" fontId="21" fillId="0" borderId="15" xfId="0" applyFont="1" applyBorder="1" applyAlignment="1">
      <alignment horizontal="center" wrapText="1"/>
    </xf>
    <xf numFmtId="0" fontId="28" fillId="0" borderId="15" xfId="0" applyFont="1" applyBorder="1" applyAlignment="1">
      <alignment horizontal="center" wrapText="1"/>
    </xf>
    <xf numFmtId="0" fontId="29" fillId="0" borderId="15" xfId="0" applyFont="1" applyBorder="1" applyAlignment="1">
      <alignment horizontal="center" wrapText="1"/>
    </xf>
    <xf numFmtId="0" fontId="31" fillId="0" borderId="15" xfId="0" applyFont="1" applyBorder="1" applyAlignment="1">
      <alignment horizontal="center" wrapText="1"/>
    </xf>
    <xf numFmtId="0" fontId="21" fillId="0" borderId="15" xfId="0" applyFont="1" applyBorder="1" applyAlignment="1">
      <alignment horizontal="center" vertical="top" wrapText="1"/>
    </xf>
    <xf numFmtId="49" fontId="27" fillId="0" borderId="15" xfId="0" applyNumberFormat="1" applyFont="1" applyBorder="1" applyAlignment="1">
      <alignment horizontal="center" vertical="center" wrapText="1"/>
    </xf>
    <xf numFmtId="15" fontId="21" fillId="0" borderId="15" xfId="0" applyNumberFormat="1" applyFont="1" applyBorder="1" applyAlignment="1">
      <alignment horizontal="center" wrapText="1"/>
    </xf>
    <xf numFmtId="15" fontId="31" fillId="0" borderId="15" xfId="0" applyNumberFormat="1" applyFont="1" applyBorder="1" applyAlignment="1">
      <alignment horizontal="center" wrapText="1"/>
    </xf>
    <xf numFmtId="15" fontId="27" fillId="0" borderId="15" xfId="0" applyNumberFormat="1" applyFont="1" applyBorder="1" applyAlignment="1">
      <alignment horizontal="center" wrapText="1"/>
    </xf>
    <xf numFmtId="168" fontId="19" fillId="0" borderId="0" xfId="0" applyNumberFormat="1" applyFont="1" applyAlignment="1">
      <alignment horizontal="center" vertical="center"/>
    </xf>
    <xf numFmtId="0" fontId="28" fillId="0" borderId="0" xfId="0" applyFont="1"/>
    <xf numFmtId="0" fontId="25" fillId="36" borderId="15" xfId="0" applyFont="1" applyFill="1" applyBorder="1" applyAlignment="1">
      <alignment wrapText="1"/>
    </xf>
    <xf numFmtId="15" fontId="25" fillId="36" borderId="15" xfId="0" applyNumberFormat="1" applyFont="1" applyFill="1" applyBorder="1" applyAlignment="1">
      <alignment horizontal="center" wrapText="1"/>
    </xf>
    <xf numFmtId="170" fontId="25" fillId="36" borderId="15" xfId="49" applyNumberFormat="1" applyFont="1" applyFill="1" applyBorder="1" applyAlignment="1">
      <alignment horizontal="center" wrapText="1"/>
    </xf>
    <xf numFmtId="0" fontId="29" fillId="35" borderId="15" xfId="0" applyFont="1" applyFill="1" applyBorder="1"/>
    <xf numFmtId="0" fontId="28" fillId="35" borderId="15" xfId="0" applyFont="1" applyFill="1" applyBorder="1" applyAlignment="1">
      <alignment wrapText="1"/>
    </xf>
    <xf numFmtId="0" fontId="27" fillId="35" borderId="15" xfId="0" applyFont="1" applyFill="1" applyBorder="1" applyAlignment="1">
      <alignment wrapText="1"/>
    </xf>
    <xf numFmtId="15" fontId="27" fillId="35" borderId="15" xfId="0" applyNumberFormat="1" applyFont="1" applyFill="1" applyBorder="1" applyAlignment="1">
      <alignment horizontal="center" wrapText="1"/>
    </xf>
    <xf numFmtId="15" fontId="28" fillId="35" borderId="15" xfId="0" applyNumberFormat="1" applyFont="1" applyFill="1" applyBorder="1" applyAlignment="1">
      <alignment horizontal="center" wrapText="1"/>
    </xf>
    <xf numFmtId="0" fontId="29" fillId="0" borderId="0" xfId="0" applyFont="1"/>
    <xf numFmtId="0" fontId="32" fillId="0" borderId="0" xfId="0" applyFont="1"/>
    <xf numFmtId="0" fontId="31" fillId="0" borderId="15" xfId="0" applyFont="1" applyBorder="1"/>
    <xf numFmtId="0" fontId="31" fillId="0" borderId="15" xfId="0" applyFont="1" applyBorder="1" applyAlignment="1">
      <alignment wrapText="1"/>
    </xf>
    <xf numFmtId="0" fontId="21" fillId="0" borderId="15" xfId="0" applyFont="1" applyBorder="1" applyAlignment="1">
      <alignment wrapText="1"/>
    </xf>
    <xf numFmtId="170" fontId="29" fillId="0" borderId="0" xfId="0" applyNumberFormat="1" applyFont="1"/>
    <xf numFmtId="0" fontId="28" fillId="0" borderId="15" xfId="0" applyFont="1" applyBorder="1" applyAlignment="1">
      <alignment wrapText="1"/>
    </xf>
    <xf numFmtId="0" fontId="28" fillId="0" borderId="0" xfId="0" applyFont="1" applyAlignment="1">
      <alignment wrapText="1"/>
    </xf>
    <xf numFmtId="15" fontId="28" fillId="0" borderId="0" xfId="0" applyNumberFormat="1" applyFont="1" applyAlignment="1">
      <alignment horizontal="center" wrapText="1"/>
    </xf>
    <xf numFmtId="49" fontId="19" fillId="0" borderId="0" xfId="0" applyNumberFormat="1" applyFont="1" applyAlignment="1">
      <alignment horizontal="center" vertical="center" wrapText="1"/>
    </xf>
    <xf numFmtId="15" fontId="19" fillId="0" borderId="14" xfId="0" applyNumberFormat="1" applyFont="1" applyBorder="1" applyAlignment="1">
      <alignment horizontal="center" vertical="center"/>
    </xf>
    <xf numFmtId="170" fontId="20" fillId="0" borderId="11" xfId="49" applyNumberFormat="1" applyFont="1" applyFill="1" applyBorder="1" applyAlignment="1">
      <alignment horizontal="center" vertical="center"/>
    </xf>
    <xf numFmtId="170" fontId="20" fillId="0" borderId="13" xfId="49" applyNumberFormat="1" applyFont="1" applyFill="1" applyBorder="1" applyAlignment="1">
      <alignment horizontal="center" vertical="center"/>
    </xf>
    <xf numFmtId="0" fontId="0" fillId="0" borderId="17" xfId="0" applyBorder="1" applyAlignment="1">
      <alignment vertical="center"/>
    </xf>
    <xf numFmtId="170" fontId="20" fillId="0" borderId="16" xfId="49" applyNumberFormat="1" applyFont="1" applyFill="1" applyBorder="1" applyAlignment="1">
      <alignment horizontal="center" vertical="center"/>
    </xf>
    <xf numFmtId="0" fontId="0" fillId="0" borderId="14" xfId="0" applyBorder="1"/>
    <xf numFmtId="0" fontId="21" fillId="0" borderId="13" xfId="0" applyFont="1" applyBorder="1" applyAlignment="1">
      <alignment horizontal="center"/>
    </xf>
    <xf numFmtId="0" fontId="34" fillId="0" borderId="0" xfId="0" applyFont="1"/>
    <xf numFmtId="0" fontId="19" fillId="0" borderId="15" xfId="0" applyFont="1" applyBorder="1" applyAlignment="1">
      <alignment wrapText="1"/>
    </xf>
    <xf numFmtId="49" fontId="19" fillId="0" borderId="15" xfId="0" applyNumberFormat="1" applyFont="1" applyBorder="1"/>
    <xf numFmtId="0" fontId="19" fillId="0" borderId="15" xfId="0" applyFont="1" applyBorder="1"/>
    <xf numFmtId="49" fontId="19" fillId="0" borderId="15" xfId="0" applyNumberFormat="1" applyFont="1" applyBorder="1" applyAlignment="1">
      <alignment wrapText="1"/>
    </xf>
    <xf numFmtId="0" fontId="19" fillId="0" borderId="15" xfId="0" applyFont="1" applyBorder="1" applyAlignment="1">
      <alignment horizontal="left" wrapText="1"/>
    </xf>
    <xf numFmtId="49" fontId="19" fillId="0" borderId="15" xfId="0" applyNumberFormat="1" applyFont="1" applyBorder="1" applyAlignment="1">
      <alignment horizontal="left" wrapText="1"/>
    </xf>
    <xf numFmtId="170" fontId="20" fillId="0" borderId="15" xfId="0" applyNumberFormat="1" applyFont="1" applyBorder="1" applyAlignment="1">
      <alignment horizontal="center" vertical="center" wrapText="1"/>
    </xf>
    <xf numFmtId="170" fontId="20" fillId="0" borderId="15" xfId="0" applyNumberFormat="1" applyFont="1" applyBorder="1" applyAlignment="1">
      <alignment horizontal="center" vertical="center"/>
    </xf>
    <xf numFmtId="167" fontId="20" fillId="0" borderId="15" xfId="0" applyNumberFormat="1" applyFont="1" applyBorder="1" applyAlignment="1">
      <alignment horizontal="center" vertical="center"/>
    </xf>
    <xf numFmtId="0" fontId="25" fillId="36" borderId="15" xfId="0" applyFont="1" applyFill="1" applyBorder="1" applyAlignment="1">
      <alignment horizontal="left" wrapText="1"/>
    </xf>
    <xf numFmtId="0" fontId="29" fillId="0" borderId="15" xfId="0" applyFont="1" applyBorder="1" applyAlignment="1">
      <alignment horizontal="left"/>
    </xf>
    <xf numFmtId="0" fontId="29" fillId="0" borderId="15" xfId="0" applyFont="1" applyBorder="1" applyAlignment="1">
      <alignment horizontal="left" wrapText="1"/>
    </xf>
    <xf numFmtId="0" fontId="31" fillId="0" borderId="15" xfId="0" applyFont="1" applyBorder="1" applyAlignment="1">
      <alignment horizontal="left"/>
    </xf>
    <xf numFmtId="0" fontId="28" fillId="0" borderId="0" xfId="0" applyFont="1" applyAlignment="1">
      <alignment horizontal="left" wrapText="1"/>
    </xf>
    <xf numFmtId="15" fontId="19" fillId="0" borderId="15" xfId="0" applyNumberFormat="1" applyFont="1" applyBorder="1" applyAlignment="1">
      <alignment horizontal="center" vertical="center"/>
    </xf>
    <xf numFmtId="15" fontId="28" fillId="0" borderId="0" xfId="0" applyNumberFormat="1" applyFont="1" applyAlignment="1">
      <alignment horizontal="center"/>
    </xf>
    <xf numFmtId="0" fontId="21" fillId="0" borderId="15" xfId="0" applyFont="1" applyBorder="1"/>
    <xf numFmtId="0" fontId="21" fillId="0" borderId="15" xfId="0" applyFont="1" applyBorder="1" applyAlignment="1">
      <alignment horizontal="left"/>
    </xf>
    <xf numFmtId="15" fontId="21" fillId="0" borderId="15" xfId="0" applyNumberFormat="1" applyFont="1" applyBorder="1" applyAlignment="1">
      <alignment horizontal="center"/>
    </xf>
    <xf numFmtId="170" fontId="22" fillId="0" borderId="15" xfId="0" applyNumberFormat="1" applyFont="1" applyBorder="1" applyAlignment="1">
      <alignment horizontal="center"/>
    </xf>
    <xf numFmtId="170" fontId="30" fillId="35" borderId="15" xfId="0" applyNumberFormat="1" applyFont="1" applyFill="1" applyBorder="1" applyAlignment="1">
      <alignment horizontal="center"/>
    </xf>
    <xf numFmtId="0" fontId="28" fillId="0" borderId="15" xfId="0" applyFont="1" applyBorder="1"/>
    <xf numFmtId="15" fontId="28" fillId="0" borderId="15" xfId="0" applyNumberFormat="1" applyFont="1" applyBorder="1" applyAlignment="1">
      <alignment horizontal="center"/>
    </xf>
    <xf numFmtId="170" fontId="30" fillId="35" borderId="15" xfId="0" applyNumberFormat="1" applyFont="1" applyFill="1" applyBorder="1" applyAlignment="1">
      <alignment horizontal="center" wrapText="1"/>
    </xf>
    <xf numFmtId="170" fontId="26" fillId="0" borderId="0" xfId="0" applyNumberFormat="1" applyFont="1" applyAlignment="1">
      <alignment horizontal="center"/>
    </xf>
    <xf numFmtId="0" fontId="21" fillId="0" borderId="11" xfId="0" applyFont="1" applyBorder="1" applyAlignment="1">
      <alignment horizontal="left" vertical="center" wrapText="1"/>
    </xf>
    <xf numFmtId="0" fontId="21" fillId="0" borderId="11" xfId="0" applyFont="1" applyBorder="1" applyAlignment="1">
      <alignment horizontal="center" wrapText="1"/>
    </xf>
    <xf numFmtId="15" fontId="21" fillId="0" borderId="11" xfId="0" applyNumberFormat="1" applyFont="1" applyBorder="1" applyAlignment="1">
      <alignment horizontal="center"/>
    </xf>
    <xf numFmtId="170" fontId="22" fillId="0" borderId="11" xfId="0" applyNumberFormat="1" applyFont="1" applyBorder="1" applyAlignment="1">
      <alignment horizontal="center"/>
    </xf>
    <xf numFmtId="0" fontId="19" fillId="0" borderId="15" xfId="0" applyFont="1" applyBorder="1" applyAlignment="1">
      <alignment horizontal="left" vertical="center" wrapText="1"/>
    </xf>
    <xf numFmtId="49" fontId="19" fillId="0" borderId="15" xfId="0" applyNumberFormat="1" applyFont="1" applyBorder="1" applyAlignment="1">
      <alignment horizontal="left" vertical="center" wrapText="1"/>
    </xf>
    <xf numFmtId="49" fontId="19" fillId="0" borderId="11" xfId="0" applyNumberFormat="1" applyFont="1" applyBorder="1" applyAlignment="1">
      <alignment horizontal="left" vertical="center" wrapText="1"/>
    </xf>
    <xf numFmtId="0" fontId="25" fillId="33" borderId="15" xfId="0" applyFont="1" applyFill="1" applyBorder="1" applyAlignment="1">
      <alignment horizontal="left" wrapText="1"/>
    </xf>
    <xf numFmtId="170" fontId="30" fillId="0" borderId="15" xfId="0" applyNumberFormat="1" applyFont="1" applyBorder="1" applyAlignment="1">
      <alignment horizontal="center"/>
    </xf>
    <xf numFmtId="170" fontId="25" fillId="0" borderId="15" xfId="49" applyNumberFormat="1" applyFont="1" applyFill="1" applyBorder="1" applyAlignment="1">
      <alignment horizontal="center" vertical="center" wrapText="1"/>
    </xf>
    <xf numFmtId="0" fontId="25" fillId="33" borderId="15" xfId="0" applyFont="1" applyFill="1" applyBorder="1" applyAlignment="1">
      <alignment wrapText="1"/>
    </xf>
    <xf numFmtId="15" fontId="25" fillId="33" borderId="15" xfId="0" applyNumberFormat="1" applyFont="1" applyFill="1" applyBorder="1" applyAlignment="1">
      <alignment horizontal="center" wrapText="1"/>
    </xf>
    <xf numFmtId="170" fontId="25" fillId="33" borderId="15" xfId="49" applyNumberFormat="1" applyFont="1" applyFill="1" applyBorder="1" applyAlignment="1">
      <alignment horizontal="center" wrapText="1"/>
    </xf>
    <xf numFmtId="170" fontId="26" fillId="0" borderId="15" xfId="0" applyNumberFormat="1" applyFont="1" applyBorder="1" applyAlignment="1">
      <alignment horizontal="center"/>
    </xf>
    <xf numFmtId="170" fontId="25" fillId="0" borderId="15" xfId="0" applyNumberFormat="1" applyFont="1" applyBorder="1" applyAlignment="1">
      <alignment horizontal="center" vertical="center" wrapText="1"/>
    </xf>
    <xf numFmtId="0" fontId="35" fillId="0" borderId="0" xfId="0" applyFont="1"/>
    <xf numFmtId="0" fontId="29" fillId="0" borderId="15" xfId="0" applyFont="1" applyBorder="1"/>
    <xf numFmtId="15" fontId="29" fillId="0" borderId="15" xfId="0" applyNumberFormat="1" applyFont="1" applyBorder="1" applyAlignment="1">
      <alignment horizontal="center"/>
    </xf>
    <xf numFmtId="14" fontId="28" fillId="0" borderId="0" xfId="0" applyNumberFormat="1" applyFont="1"/>
    <xf numFmtId="0" fontId="27" fillId="0" borderId="15" xfId="0" applyFont="1" applyBorder="1" applyAlignment="1">
      <alignment horizontal="left" wrapText="1"/>
    </xf>
    <xf numFmtId="165" fontId="29" fillId="0" borderId="0" xfId="0" applyNumberFormat="1" applyFont="1"/>
    <xf numFmtId="0" fontId="27" fillId="0" borderId="15" xfId="0" applyFont="1" applyBorder="1" applyAlignment="1">
      <alignment wrapText="1"/>
    </xf>
    <xf numFmtId="167" fontId="30" fillId="0" borderId="15" xfId="0" applyNumberFormat="1" applyFont="1" applyBorder="1" applyAlignment="1">
      <alignment horizontal="center"/>
    </xf>
    <xf numFmtId="15" fontId="27" fillId="0" borderId="15" xfId="0" applyNumberFormat="1" applyFont="1" applyBorder="1" applyAlignment="1">
      <alignment horizontal="center" vertical="center"/>
    </xf>
    <xf numFmtId="0" fontId="28" fillId="0" borderId="15" xfId="0" quotePrefix="1" applyFont="1" applyBorder="1"/>
    <xf numFmtId="10" fontId="28" fillId="0" borderId="0" xfId="0" applyNumberFormat="1" applyFont="1" applyAlignment="1">
      <alignment wrapText="1"/>
    </xf>
    <xf numFmtId="49" fontId="27" fillId="0" borderId="15" xfId="0" applyNumberFormat="1" applyFont="1" applyBorder="1" applyAlignment="1">
      <alignment horizontal="left" wrapText="1"/>
    </xf>
    <xf numFmtId="0" fontId="36" fillId="0" borderId="15" xfId="0" applyFont="1" applyBorder="1"/>
    <xf numFmtId="0" fontId="29" fillId="0" borderId="18" xfId="0" applyFont="1" applyBorder="1" applyAlignment="1">
      <alignment wrapText="1"/>
    </xf>
    <xf numFmtId="0" fontId="29" fillId="0" borderId="18" xfId="0" applyFont="1" applyBorder="1" applyAlignment="1">
      <alignment horizontal="left" wrapText="1"/>
    </xf>
    <xf numFmtId="15" fontId="29" fillId="0" borderId="18" xfId="0" applyNumberFormat="1" applyFont="1" applyBorder="1" applyAlignment="1">
      <alignment horizontal="center"/>
    </xf>
    <xf numFmtId="170" fontId="30" fillId="0" borderId="18" xfId="0" applyNumberFormat="1" applyFont="1" applyBorder="1" applyAlignment="1">
      <alignment horizontal="center"/>
    </xf>
    <xf numFmtId="170" fontId="20" fillId="0" borderId="10" xfId="49" applyNumberFormat="1" applyFont="1" applyFill="1" applyBorder="1" applyAlignment="1">
      <alignment horizontal="center" vertical="center"/>
    </xf>
    <xf numFmtId="170" fontId="20" fillId="0" borderId="10" xfId="0" applyNumberFormat="1" applyFont="1" applyBorder="1" applyAlignment="1">
      <alignment horizontal="center" vertical="center"/>
    </xf>
    <xf numFmtId="169" fontId="22" fillId="0" borderId="11" xfId="0" applyNumberFormat="1"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3" xr:uid="{00000000-0005-0000-0000-00000D000000}"/>
    <cellStyle name="60% - Accent2" xfId="25" builtinId="36" customBuiltin="1"/>
    <cellStyle name="60% - Accent2 2" xfId="44" xr:uid="{00000000-0005-0000-0000-00000F000000}"/>
    <cellStyle name="60% - Accent3" xfId="29" builtinId="40" customBuiltin="1"/>
    <cellStyle name="60% - Accent3 2" xfId="45" xr:uid="{00000000-0005-0000-0000-000011000000}"/>
    <cellStyle name="60% - Accent4" xfId="33" builtinId="44" customBuiltin="1"/>
    <cellStyle name="60% - Accent4 2" xfId="46" xr:uid="{00000000-0005-0000-0000-000013000000}"/>
    <cellStyle name="60% - Accent5" xfId="37" builtinId="48" customBuiltin="1"/>
    <cellStyle name="60% - Accent5 2" xfId="47" xr:uid="{00000000-0005-0000-0000-000015000000}"/>
    <cellStyle name="60% - Accent6" xfId="41" builtinId="52" customBuiltin="1"/>
    <cellStyle name="60% - Accent6 2" xfId="48"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9"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2" xr:uid="{00000000-0005-0000-0000-00002C000000}"/>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38B6-6FCF-470A-B45C-E76F60CE283E}">
  <dimension ref="A1:M174"/>
  <sheetViews>
    <sheetView tabSelected="1" workbookViewId="0">
      <selection sqref="A1:XFD1"/>
    </sheetView>
  </sheetViews>
  <sheetFormatPr defaultRowHeight="15"/>
  <cols>
    <col min="1" max="1" width="30.5703125" style="184" customWidth="1"/>
    <col min="2" max="2" width="92" style="168" bestFit="1" customWidth="1"/>
    <col min="3" max="3" width="52.42578125" style="208" customWidth="1"/>
    <col min="4" max="4" width="12.7109375" style="210" bestFit="1" customWidth="1"/>
    <col min="5" max="5" width="12.140625" style="210" bestFit="1" customWidth="1"/>
    <col min="6" max="6" width="19.140625" style="219" bestFit="1" customWidth="1"/>
    <col min="7" max="7" width="17.28515625" style="168" customWidth="1"/>
    <col min="8" max="9" width="11.85546875" style="168" bestFit="1" customWidth="1"/>
    <col min="10" max="16384" width="9.140625" style="168"/>
  </cols>
  <sheetData>
    <row r="1" spans="1:13" ht="28.5">
      <c r="A1" s="230" t="s">
        <v>0</v>
      </c>
      <c r="B1" s="230" t="s">
        <v>1</v>
      </c>
      <c r="C1" s="227" t="s">
        <v>2</v>
      </c>
      <c r="D1" s="231" t="s">
        <v>3</v>
      </c>
      <c r="E1" s="231" t="s">
        <v>4</v>
      </c>
      <c r="F1" s="232" t="s">
        <v>5</v>
      </c>
    </row>
    <row r="2" spans="1:13">
      <c r="A2" s="114" t="s">
        <v>6</v>
      </c>
      <c r="B2" s="114" t="s">
        <v>7</v>
      </c>
      <c r="C2" s="206" t="s">
        <v>8</v>
      </c>
      <c r="D2" s="103">
        <v>43252</v>
      </c>
      <c r="E2" s="103">
        <v>46599</v>
      </c>
      <c r="F2" s="96">
        <v>1384320</v>
      </c>
    </row>
    <row r="3" spans="1:13">
      <c r="A3" s="114" t="s">
        <v>9</v>
      </c>
      <c r="B3" s="114" t="s">
        <v>10</v>
      </c>
      <c r="C3" s="206" t="s">
        <v>11</v>
      </c>
      <c r="D3" s="237">
        <v>44774</v>
      </c>
      <c r="E3" s="237">
        <v>46234</v>
      </c>
      <c r="F3" s="228">
        <v>1358509.12</v>
      </c>
    </row>
    <row r="4" spans="1:13" ht="28.5">
      <c r="A4" s="183" t="s">
        <v>12</v>
      </c>
      <c r="B4" s="216" t="s">
        <v>13</v>
      </c>
      <c r="C4" s="246" t="s">
        <v>14</v>
      </c>
      <c r="D4" s="243">
        <v>44774</v>
      </c>
      <c r="E4" s="243">
        <v>45869</v>
      </c>
      <c r="F4" s="234">
        <v>100766.39999999999</v>
      </c>
      <c r="G4" s="235"/>
      <c r="H4" s="235"/>
      <c r="I4" s="235"/>
      <c r="J4" s="235"/>
      <c r="K4" s="235"/>
      <c r="L4" s="235"/>
      <c r="M4" s="235"/>
    </row>
    <row r="5" spans="1:13" ht="28.5">
      <c r="A5" s="114" t="s">
        <v>15</v>
      </c>
      <c r="B5" s="114" t="s">
        <v>16</v>
      </c>
      <c r="C5" s="206" t="s">
        <v>11</v>
      </c>
      <c r="D5" s="103">
        <v>44781</v>
      </c>
      <c r="E5" s="103">
        <v>46112</v>
      </c>
      <c r="F5" s="96">
        <v>214791</v>
      </c>
    </row>
    <row r="6" spans="1:13" ht="28.5">
      <c r="A6" s="114" t="s">
        <v>15</v>
      </c>
      <c r="B6" s="114" t="s">
        <v>17</v>
      </c>
      <c r="C6" s="206" t="s">
        <v>11</v>
      </c>
      <c r="D6" s="103">
        <v>44781</v>
      </c>
      <c r="E6" s="103">
        <v>46112</v>
      </c>
      <c r="F6" s="96">
        <v>378735</v>
      </c>
    </row>
    <row r="7" spans="1:13" ht="28.5">
      <c r="A7" s="114" t="s">
        <v>15</v>
      </c>
      <c r="B7" s="114" t="s">
        <v>18</v>
      </c>
      <c r="C7" s="206" t="s">
        <v>11</v>
      </c>
      <c r="D7" s="103">
        <v>44781</v>
      </c>
      <c r="E7" s="103">
        <v>46112</v>
      </c>
      <c r="F7" s="96">
        <v>119158.47</v>
      </c>
    </row>
    <row r="8" spans="1:13" ht="28.5">
      <c r="A8" s="114" t="s">
        <v>15</v>
      </c>
      <c r="B8" s="114" t="s">
        <v>19</v>
      </c>
      <c r="C8" s="206" t="s">
        <v>11</v>
      </c>
      <c r="D8" s="103">
        <v>44788</v>
      </c>
      <c r="E8" s="103">
        <v>46112</v>
      </c>
      <c r="F8" s="96">
        <v>49992</v>
      </c>
    </row>
    <row r="9" spans="1:13" ht="28.5">
      <c r="A9" s="114" t="s">
        <v>15</v>
      </c>
      <c r="B9" s="114" t="s">
        <v>20</v>
      </c>
      <c r="C9" s="206" t="s">
        <v>21</v>
      </c>
      <c r="D9" s="103">
        <v>44872</v>
      </c>
      <c r="E9" s="103">
        <v>46333</v>
      </c>
      <c r="F9" s="228" t="s">
        <v>22</v>
      </c>
    </row>
    <row r="10" spans="1:13" ht="28.5">
      <c r="A10" s="114" t="s">
        <v>15</v>
      </c>
      <c r="B10" s="114" t="s">
        <v>20</v>
      </c>
      <c r="C10" s="206" t="s">
        <v>23</v>
      </c>
      <c r="D10" s="103">
        <v>44872</v>
      </c>
      <c r="E10" s="103">
        <v>46333</v>
      </c>
      <c r="F10" s="228" t="s">
        <v>22</v>
      </c>
    </row>
    <row r="11" spans="1:13" ht="28.5">
      <c r="A11" s="114" t="s">
        <v>15</v>
      </c>
      <c r="B11" s="114" t="s">
        <v>20</v>
      </c>
      <c r="C11" s="206" t="s">
        <v>24</v>
      </c>
      <c r="D11" s="103">
        <v>44872</v>
      </c>
      <c r="E11" s="103">
        <v>46333</v>
      </c>
      <c r="F11" s="228" t="s">
        <v>22</v>
      </c>
    </row>
    <row r="12" spans="1:13" ht="28.5">
      <c r="A12" s="114" t="s">
        <v>15</v>
      </c>
      <c r="B12" s="114" t="s">
        <v>25</v>
      </c>
      <c r="C12" s="206" t="s">
        <v>26</v>
      </c>
      <c r="D12" s="103">
        <v>44872</v>
      </c>
      <c r="E12" s="103">
        <v>46333</v>
      </c>
      <c r="F12" s="228" t="s">
        <v>22</v>
      </c>
    </row>
    <row r="13" spans="1:13" ht="28.5">
      <c r="A13" s="114" t="s">
        <v>15</v>
      </c>
      <c r="B13" s="114" t="s">
        <v>25</v>
      </c>
      <c r="C13" s="206" t="s">
        <v>23</v>
      </c>
      <c r="D13" s="103">
        <v>44872</v>
      </c>
      <c r="E13" s="103">
        <v>46333</v>
      </c>
      <c r="F13" s="228" t="s">
        <v>22</v>
      </c>
    </row>
    <row r="14" spans="1:13" ht="28.5">
      <c r="A14" s="114" t="s">
        <v>15</v>
      </c>
      <c r="B14" s="114" t="s">
        <v>25</v>
      </c>
      <c r="C14" s="206" t="s">
        <v>27</v>
      </c>
      <c r="D14" s="103">
        <v>44872</v>
      </c>
      <c r="E14" s="103">
        <v>46333</v>
      </c>
      <c r="F14" s="228" t="s">
        <v>22</v>
      </c>
    </row>
    <row r="15" spans="1:13" s="178" customFormat="1" ht="28.5">
      <c r="A15" s="114" t="s">
        <v>15</v>
      </c>
      <c r="B15" s="114" t="s">
        <v>28</v>
      </c>
      <c r="C15" s="206" t="s">
        <v>23</v>
      </c>
      <c r="D15" s="103">
        <v>44872</v>
      </c>
      <c r="E15" s="103">
        <v>46333</v>
      </c>
      <c r="F15" s="228" t="s">
        <v>22</v>
      </c>
      <c r="G15" s="168"/>
      <c r="H15" s="168"/>
      <c r="I15" s="168"/>
      <c r="J15" s="168"/>
      <c r="K15" s="168"/>
      <c r="L15" s="168"/>
      <c r="M15" s="168"/>
    </row>
    <row r="16" spans="1:13" s="178" customFormat="1" ht="20.25" customHeight="1">
      <c r="A16" s="114" t="s">
        <v>15</v>
      </c>
      <c r="B16" s="114" t="s">
        <v>28</v>
      </c>
      <c r="C16" s="206" t="s">
        <v>24</v>
      </c>
      <c r="D16" s="103">
        <v>44872</v>
      </c>
      <c r="E16" s="103">
        <v>46333</v>
      </c>
      <c r="F16" s="228" t="s">
        <v>22</v>
      </c>
      <c r="G16" s="168"/>
      <c r="H16" s="168"/>
      <c r="I16" s="168"/>
      <c r="J16" s="168"/>
      <c r="K16" s="168"/>
      <c r="L16" s="168"/>
      <c r="M16" s="168"/>
    </row>
    <row r="17" spans="1:13">
      <c r="A17" s="114" t="s">
        <v>29</v>
      </c>
      <c r="B17" s="114" t="s">
        <v>30</v>
      </c>
      <c r="C17" s="206" t="s">
        <v>21</v>
      </c>
      <c r="D17" s="103">
        <v>44872</v>
      </c>
      <c r="E17" s="103">
        <v>46333</v>
      </c>
      <c r="F17" s="228" t="s">
        <v>22</v>
      </c>
    </row>
    <row r="18" spans="1:13" ht="28.5">
      <c r="A18" s="114" t="s">
        <v>29</v>
      </c>
      <c r="B18" s="114" t="s">
        <v>30</v>
      </c>
      <c r="C18" s="206" t="s">
        <v>31</v>
      </c>
      <c r="D18" s="103">
        <v>44872</v>
      </c>
      <c r="E18" s="103">
        <v>46333</v>
      </c>
      <c r="F18" s="228" t="s">
        <v>22</v>
      </c>
    </row>
    <row r="19" spans="1:13" s="177" customFormat="1">
      <c r="A19" s="114" t="s">
        <v>29</v>
      </c>
      <c r="B19" s="114" t="s">
        <v>30</v>
      </c>
      <c r="C19" s="206" t="s">
        <v>27</v>
      </c>
      <c r="D19" s="103">
        <v>44872</v>
      </c>
      <c r="E19" s="103">
        <v>46333</v>
      </c>
      <c r="F19" s="228" t="s">
        <v>22</v>
      </c>
      <c r="G19" s="168"/>
      <c r="H19" s="168"/>
      <c r="I19" s="168"/>
      <c r="J19" s="168"/>
      <c r="K19" s="168"/>
      <c r="L19" s="168"/>
      <c r="M19" s="168"/>
    </row>
    <row r="20" spans="1:13">
      <c r="A20" s="114" t="s">
        <v>29</v>
      </c>
      <c r="B20" s="114" t="s">
        <v>30</v>
      </c>
      <c r="C20" s="206" t="s">
        <v>32</v>
      </c>
      <c r="D20" s="103">
        <v>44872</v>
      </c>
      <c r="E20" s="103">
        <v>46333</v>
      </c>
      <c r="F20" s="228" t="s">
        <v>22</v>
      </c>
    </row>
    <row r="21" spans="1:13" ht="28.5">
      <c r="A21" s="114" t="s">
        <v>29</v>
      </c>
      <c r="B21" s="114" t="s">
        <v>33</v>
      </c>
      <c r="C21" s="239" t="s">
        <v>34</v>
      </c>
      <c r="D21" s="103">
        <v>44872</v>
      </c>
      <c r="E21" s="103">
        <v>46333</v>
      </c>
      <c r="F21" s="228" t="s">
        <v>22</v>
      </c>
    </row>
    <row r="22" spans="1:13">
      <c r="A22" s="114" t="s">
        <v>29</v>
      </c>
      <c r="B22" s="114" t="s">
        <v>33</v>
      </c>
      <c r="C22" s="206" t="s">
        <v>27</v>
      </c>
      <c r="D22" s="103">
        <v>44872</v>
      </c>
      <c r="E22" s="103">
        <v>46333</v>
      </c>
      <c r="F22" s="228" t="s">
        <v>22</v>
      </c>
      <c r="G22" s="177"/>
      <c r="H22" s="177"/>
      <c r="I22" s="177"/>
      <c r="J22" s="177"/>
      <c r="K22" s="177"/>
      <c r="L22" s="177"/>
      <c r="M22" s="177"/>
    </row>
    <row r="23" spans="1:13">
      <c r="A23" s="114" t="s">
        <v>29</v>
      </c>
      <c r="B23" s="114" t="s">
        <v>33</v>
      </c>
      <c r="C23" s="239" t="s">
        <v>35</v>
      </c>
      <c r="D23" s="103">
        <v>44872</v>
      </c>
      <c r="E23" s="103">
        <v>46333</v>
      </c>
      <c r="F23" s="228" t="s">
        <v>22</v>
      </c>
    </row>
    <row r="24" spans="1:13">
      <c r="A24" s="114" t="s">
        <v>29</v>
      </c>
      <c r="B24" s="114" t="s">
        <v>33</v>
      </c>
      <c r="C24" s="206" t="s">
        <v>36</v>
      </c>
      <c r="D24" s="103">
        <v>44872</v>
      </c>
      <c r="E24" s="103">
        <v>46333</v>
      </c>
      <c r="F24" s="228" t="s">
        <v>22</v>
      </c>
    </row>
    <row r="25" spans="1:13" ht="28.5">
      <c r="A25" s="114" t="s">
        <v>29</v>
      </c>
      <c r="B25" s="114" t="s">
        <v>37</v>
      </c>
      <c r="C25" s="239" t="s">
        <v>34</v>
      </c>
      <c r="D25" s="103">
        <v>44872</v>
      </c>
      <c r="E25" s="103">
        <v>46333</v>
      </c>
      <c r="F25" s="228" t="s">
        <v>22</v>
      </c>
    </row>
    <row r="26" spans="1:13">
      <c r="A26" s="114" t="s">
        <v>29</v>
      </c>
      <c r="B26" s="114" t="s">
        <v>37</v>
      </c>
      <c r="C26" s="206" t="s">
        <v>27</v>
      </c>
      <c r="D26" s="103">
        <v>44872</v>
      </c>
      <c r="E26" s="103">
        <v>46333</v>
      </c>
      <c r="F26" s="228" t="s">
        <v>22</v>
      </c>
    </row>
    <row r="27" spans="1:13">
      <c r="A27" s="114" t="s">
        <v>29</v>
      </c>
      <c r="B27" s="114" t="s">
        <v>37</v>
      </c>
      <c r="C27" s="206" t="s">
        <v>38</v>
      </c>
      <c r="D27" s="103">
        <v>44872</v>
      </c>
      <c r="E27" s="103">
        <v>46333</v>
      </c>
      <c r="F27" s="228" t="s">
        <v>22</v>
      </c>
    </row>
    <row r="28" spans="1:13">
      <c r="A28" s="114" t="s">
        <v>29</v>
      </c>
      <c r="B28" s="114" t="s">
        <v>37</v>
      </c>
      <c r="C28" s="239" t="s">
        <v>35</v>
      </c>
      <c r="D28" s="103">
        <v>44872</v>
      </c>
      <c r="E28" s="103">
        <v>46333</v>
      </c>
      <c r="F28" s="228" t="s">
        <v>22</v>
      </c>
    </row>
    <row r="29" spans="1:13" ht="28.5">
      <c r="A29" s="114" t="s">
        <v>39</v>
      </c>
      <c r="B29" s="114" t="s">
        <v>40</v>
      </c>
      <c r="C29" s="206" t="s">
        <v>41</v>
      </c>
      <c r="D29" s="237">
        <v>44872</v>
      </c>
      <c r="E29" s="237">
        <v>46333</v>
      </c>
      <c r="F29" s="228" t="s">
        <v>22</v>
      </c>
      <c r="G29" s="177"/>
      <c r="H29" s="177"/>
      <c r="I29" s="177"/>
      <c r="J29" s="177"/>
      <c r="K29" s="177"/>
      <c r="L29" s="177"/>
      <c r="M29" s="177"/>
    </row>
    <row r="30" spans="1:13">
      <c r="A30" s="114" t="s">
        <v>29</v>
      </c>
      <c r="B30" s="114" t="s">
        <v>30</v>
      </c>
      <c r="C30" s="206" t="s">
        <v>42</v>
      </c>
      <c r="D30" s="103">
        <v>44873</v>
      </c>
      <c r="E30" s="103">
        <v>46333</v>
      </c>
      <c r="F30" s="228" t="s">
        <v>22</v>
      </c>
    </row>
    <row r="31" spans="1:13" ht="21.75" customHeight="1">
      <c r="A31" s="114" t="s">
        <v>29</v>
      </c>
      <c r="B31" s="114" t="s">
        <v>33</v>
      </c>
      <c r="C31" s="206" t="s">
        <v>42</v>
      </c>
      <c r="D31" s="103">
        <v>44873</v>
      </c>
      <c r="E31" s="103">
        <v>46333</v>
      </c>
      <c r="F31" s="228" t="s">
        <v>22</v>
      </c>
    </row>
    <row r="32" spans="1:13" ht="21.75" customHeight="1">
      <c r="A32" s="114" t="s">
        <v>29</v>
      </c>
      <c r="B32" s="114" t="s">
        <v>37</v>
      </c>
      <c r="C32" s="206" t="s">
        <v>42</v>
      </c>
      <c r="D32" s="103">
        <v>44873</v>
      </c>
      <c r="E32" s="103">
        <v>46333</v>
      </c>
      <c r="F32" s="228" t="s">
        <v>22</v>
      </c>
    </row>
    <row r="33" spans="1:13" ht="27.75" customHeight="1">
      <c r="A33" s="183" t="s">
        <v>39</v>
      </c>
      <c r="B33" s="114" t="s">
        <v>40</v>
      </c>
      <c r="C33" s="110" t="s">
        <v>43</v>
      </c>
      <c r="D33" s="122">
        <v>44873</v>
      </c>
      <c r="E33" s="122">
        <v>46333</v>
      </c>
      <c r="F33" s="96" t="s">
        <v>22</v>
      </c>
    </row>
    <row r="34" spans="1:13" ht="29.25" customHeight="1">
      <c r="A34" s="114" t="s">
        <v>39</v>
      </c>
      <c r="B34" s="114" t="s">
        <v>40</v>
      </c>
      <c r="C34" s="239" t="s">
        <v>35</v>
      </c>
      <c r="D34" s="103">
        <v>44873</v>
      </c>
      <c r="E34" s="103">
        <v>46333</v>
      </c>
      <c r="F34" s="228" t="s">
        <v>22</v>
      </c>
    </row>
    <row r="35" spans="1:13">
      <c r="A35" s="114" t="s">
        <v>44</v>
      </c>
      <c r="B35" s="114" t="s">
        <v>45</v>
      </c>
      <c r="C35" s="206" t="s">
        <v>46</v>
      </c>
      <c r="D35" s="103">
        <v>44894</v>
      </c>
      <c r="E35" s="103">
        <v>45989</v>
      </c>
      <c r="F35" s="228" t="s">
        <v>22</v>
      </c>
    </row>
    <row r="36" spans="1:13" s="177" customFormat="1">
      <c r="A36" s="114" t="s">
        <v>44</v>
      </c>
      <c r="B36" s="114" t="s">
        <v>45</v>
      </c>
      <c r="C36" s="206" t="s">
        <v>47</v>
      </c>
      <c r="D36" s="103">
        <v>44894</v>
      </c>
      <c r="E36" s="103">
        <v>45989</v>
      </c>
      <c r="F36" s="228" t="s">
        <v>22</v>
      </c>
      <c r="G36" s="168"/>
      <c r="H36" s="168"/>
      <c r="I36" s="168"/>
      <c r="J36" s="168"/>
      <c r="K36" s="168"/>
      <c r="L36" s="168"/>
      <c r="M36" s="168"/>
    </row>
    <row r="37" spans="1:13">
      <c r="A37" s="114" t="s">
        <v>44</v>
      </c>
      <c r="B37" s="114" t="s">
        <v>45</v>
      </c>
      <c r="C37" s="206" t="s">
        <v>48</v>
      </c>
      <c r="D37" s="103">
        <v>44894</v>
      </c>
      <c r="E37" s="103">
        <v>45989</v>
      </c>
      <c r="F37" s="228" t="s">
        <v>22</v>
      </c>
      <c r="G37" s="178"/>
      <c r="H37" s="178"/>
      <c r="I37" s="178"/>
      <c r="J37" s="178"/>
      <c r="K37" s="178"/>
      <c r="L37" s="178"/>
      <c r="M37" s="178"/>
    </row>
    <row r="38" spans="1:13">
      <c r="A38" s="114" t="s">
        <v>44</v>
      </c>
      <c r="B38" s="114" t="s">
        <v>45</v>
      </c>
      <c r="C38" s="206" t="s">
        <v>49</v>
      </c>
      <c r="D38" s="103">
        <v>44894</v>
      </c>
      <c r="E38" s="103">
        <v>45989</v>
      </c>
      <c r="F38" s="228" t="s">
        <v>22</v>
      </c>
    </row>
    <row r="39" spans="1:13">
      <c r="A39" s="114" t="s">
        <v>44</v>
      </c>
      <c r="B39" s="114" t="s">
        <v>45</v>
      </c>
      <c r="C39" s="206" t="s">
        <v>50</v>
      </c>
      <c r="D39" s="103">
        <v>44894</v>
      </c>
      <c r="E39" s="103">
        <v>45989</v>
      </c>
      <c r="F39" s="228" t="s">
        <v>22</v>
      </c>
    </row>
    <row r="40" spans="1:13" ht="28.5">
      <c r="A40" s="183" t="s">
        <v>12</v>
      </c>
      <c r="B40" s="216" t="s">
        <v>51</v>
      </c>
      <c r="C40" s="110" t="s">
        <v>52</v>
      </c>
      <c r="D40" s="217">
        <v>44914</v>
      </c>
      <c r="E40" s="217">
        <v>46112</v>
      </c>
      <c r="F40" s="233">
        <v>1443280.19</v>
      </c>
    </row>
    <row r="41" spans="1:13" ht="21.75" customHeight="1">
      <c r="A41" s="183" t="s">
        <v>53</v>
      </c>
      <c r="B41" s="183" t="s">
        <v>54</v>
      </c>
      <c r="C41" s="110" t="s">
        <v>55</v>
      </c>
      <c r="D41" s="122">
        <v>44946</v>
      </c>
      <c r="E41" s="122">
        <v>46265</v>
      </c>
      <c r="F41" s="96">
        <v>730000</v>
      </c>
    </row>
    <row r="42" spans="1:13">
      <c r="A42" s="114" t="s">
        <v>56</v>
      </c>
      <c r="B42" s="114" t="s">
        <v>57</v>
      </c>
      <c r="C42" s="206" t="s">
        <v>58</v>
      </c>
      <c r="D42" s="237">
        <v>44986</v>
      </c>
      <c r="E42" s="237">
        <v>46447</v>
      </c>
      <c r="F42" s="228" t="s">
        <v>22</v>
      </c>
    </row>
    <row r="43" spans="1:13">
      <c r="A43" s="114" t="s">
        <v>56</v>
      </c>
      <c r="B43" s="114" t="s">
        <v>57</v>
      </c>
      <c r="C43" s="206" t="s">
        <v>59</v>
      </c>
      <c r="D43" s="237">
        <v>44986</v>
      </c>
      <c r="E43" s="237">
        <v>46447</v>
      </c>
      <c r="F43" s="228" t="s">
        <v>22</v>
      </c>
    </row>
    <row r="44" spans="1:13">
      <c r="A44" s="114" t="s">
        <v>56</v>
      </c>
      <c r="B44" s="114" t="s">
        <v>57</v>
      </c>
      <c r="C44" s="206" t="s">
        <v>60</v>
      </c>
      <c r="D44" s="237">
        <v>44986</v>
      </c>
      <c r="E44" s="237">
        <v>46447</v>
      </c>
      <c r="F44" s="228" t="s">
        <v>22</v>
      </c>
    </row>
    <row r="45" spans="1:13">
      <c r="A45" s="114" t="s">
        <v>56</v>
      </c>
      <c r="B45" s="114" t="s">
        <v>57</v>
      </c>
      <c r="C45" s="206" t="s">
        <v>61</v>
      </c>
      <c r="D45" s="237">
        <v>44986</v>
      </c>
      <c r="E45" s="237">
        <v>46447</v>
      </c>
      <c r="F45" s="228" t="s">
        <v>22</v>
      </c>
    </row>
    <row r="46" spans="1:13">
      <c r="A46" s="183" t="s">
        <v>56</v>
      </c>
      <c r="B46" s="183" t="s">
        <v>57</v>
      </c>
      <c r="C46" s="110" t="s">
        <v>62</v>
      </c>
      <c r="D46" s="122">
        <v>44986</v>
      </c>
      <c r="E46" s="122">
        <v>46447</v>
      </c>
      <c r="F46" s="228" t="s">
        <v>22</v>
      </c>
    </row>
    <row r="47" spans="1:13" ht="28.5">
      <c r="A47" s="114" t="s">
        <v>56</v>
      </c>
      <c r="B47" s="114" t="s">
        <v>63</v>
      </c>
      <c r="C47" s="206" t="s">
        <v>58</v>
      </c>
      <c r="D47" s="237">
        <v>44986</v>
      </c>
      <c r="E47" s="237">
        <v>46447</v>
      </c>
      <c r="F47" s="228" t="s">
        <v>22</v>
      </c>
    </row>
    <row r="48" spans="1:13" ht="28.5">
      <c r="A48" s="183" t="s">
        <v>56</v>
      </c>
      <c r="B48" s="183" t="s">
        <v>63</v>
      </c>
      <c r="C48" s="110" t="s">
        <v>62</v>
      </c>
      <c r="D48" s="122">
        <v>44986</v>
      </c>
      <c r="E48" s="122">
        <v>46447</v>
      </c>
      <c r="F48" s="228" t="s">
        <v>22</v>
      </c>
    </row>
    <row r="49" spans="1:13">
      <c r="A49" s="114" t="s">
        <v>56</v>
      </c>
      <c r="B49" s="114" t="s">
        <v>64</v>
      </c>
      <c r="C49" s="206" t="s">
        <v>58</v>
      </c>
      <c r="D49" s="237">
        <v>44986</v>
      </c>
      <c r="E49" s="237">
        <v>46447</v>
      </c>
      <c r="F49" s="228" t="s">
        <v>22</v>
      </c>
    </row>
    <row r="50" spans="1:13">
      <c r="A50" s="114" t="s">
        <v>56</v>
      </c>
      <c r="B50" s="114" t="s">
        <v>64</v>
      </c>
      <c r="C50" s="206" t="s">
        <v>65</v>
      </c>
      <c r="D50" s="237">
        <v>44986</v>
      </c>
      <c r="E50" s="237">
        <v>46447</v>
      </c>
      <c r="F50" s="228" t="s">
        <v>22</v>
      </c>
    </row>
    <row r="51" spans="1:13">
      <c r="A51" s="114" t="s">
        <v>56</v>
      </c>
      <c r="B51" s="114" t="s">
        <v>64</v>
      </c>
      <c r="C51" s="206" t="s">
        <v>66</v>
      </c>
      <c r="D51" s="237">
        <v>44986</v>
      </c>
      <c r="E51" s="237">
        <v>46447</v>
      </c>
      <c r="F51" s="228" t="s">
        <v>22</v>
      </c>
    </row>
    <row r="52" spans="1:13">
      <c r="A52" s="114" t="s">
        <v>56</v>
      </c>
      <c r="B52" s="114" t="s">
        <v>64</v>
      </c>
      <c r="C52" s="206" t="s">
        <v>60</v>
      </c>
      <c r="D52" s="237">
        <v>44986</v>
      </c>
      <c r="E52" s="237">
        <v>46447</v>
      </c>
      <c r="F52" s="228" t="s">
        <v>22</v>
      </c>
    </row>
    <row r="53" spans="1:13">
      <c r="A53" s="114" t="s">
        <v>56</v>
      </c>
      <c r="B53" s="114" t="s">
        <v>64</v>
      </c>
      <c r="C53" s="206" t="s">
        <v>61</v>
      </c>
      <c r="D53" s="237">
        <v>44986</v>
      </c>
      <c r="E53" s="237">
        <v>46447</v>
      </c>
      <c r="F53" s="228" t="s">
        <v>22</v>
      </c>
    </row>
    <row r="54" spans="1:13">
      <c r="A54" s="183" t="s">
        <v>56</v>
      </c>
      <c r="B54" s="183" t="s">
        <v>64</v>
      </c>
      <c r="C54" s="110" t="s">
        <v>62</v>
      </c>
      <c r="D54" s="122">
        <v>44986</v>
      </c>
      <c r="E54" s="122">
        <v>46447</v>
      </c>
      <c r="F54" s="228" t="s">
        <v>22</v>
      </c>
    </row>
    <row r="55" spans="1:13" ht="28.5">
      <c r="A55" s="114" t="s">
        <v>56</v>
      </c>
      <c r="B55" s="114" t="s">
        <v>67</v>
      </c>
      <c r="C55" s="206" t="s">
        <v>68</v>
      </c>
      <c r="D55" s="237">
        <v>44986</v>
      </c>
      <c r="E55" s="237">
        <v>46447</v>
      </c>
      <c r="F55" s="228" t="s">
        <v>22</v>
      </c>
    </row>
    <row r="56" spans="1:13" ht="28.5">
      <c r="A56" s="114" t="s">
        <v>56</v>
      </c>
      <c r="B56" s="114" t="s">
        <v>67</v>
      </c>
      <c r="C56" s="206" t="s">
        <v>58</v>
      </c>
      <c r="D56" s="237">
        <v>44986</v>
      </c>
      <c r="E56" s="237">
        <v>46447</v>
      </c>
      <c r="F56" s="228" t="s">
        <v>22</v>
      </c>
    </row>
    <row r="57" spans="1:13" ht="28.5">
      <c r="A57" s="114" t="s">
        <v>56</v>
      </c>
      <c r="B57" s="114" t="s">
        <v>67</v>
      </c>
      <c r="C57" s="206" t="s">
        <v>69</v>
      </c>
      <c r="D57" s="237">
        <v>44986</v>
      </c>
      <c r="E57" s="237">
        <v>46447</v>
      </c>
      <c r="F57" s="228" t="s">
        <v>22</v>
      </c>
    </row>
    <row r="58" spans="1:13" ht="28.5">
      <c r="A58" s="114" t="s">
        <v>56</v>
      </c>
      <c r="B58" s="114" t="s">
        <v>70</v>
      </c>
      <c r="C58" s="206" t="s">
        <v>65</v>
      </c>
      <c r="D58" s="237">
        <v>44986</v>
      </c>
      <c r="E58" s="237">
        <v>46447</v>
      </c>
      <c r="F58" s="228" t="s">
        <v>22</v>
      </c>
    </row>
    <row r="59" spans="1:13" ht="28.5">
      <c r="A59" s="114" t="s">
        <v>56</v>
      </c>
      <c r="B59" s="114" t="s">
        <v>67</v>
      </c>
      <c r="C59" s="206" t="s">
        <v>66</v>
      </c>
      <c r="D59" s="237">
        <v>44986</v>
      </c>
      <c r="E59" s="237">
        <v>46447</v>
      </c>
      <c r="F59" s="228" t="s">
        <v>22</v>
      </c>
    </row>
    <row r="60" spans="1:13" s="177" customFormat="1" ht="28.5">
      <c r="A60" s="114" t="s">
        <v>56</v>
      </c>
      <c r="B60" s="114" t="s">
        <v>67</v>
      </c>
      <c r="C60" s="206" t="s">
        <v>61</v>
      </c>
      <c r="D60" s="237">
        <v>44986</v>
      </c>
      <c r="E60" s="237">
        <v>46447</v>
      </c>
      <c r="F60" s="228" t="s">
        <v>22</v>
      </c>
      <c r="G60" s="168"/>
      <c r="H60" s="168"/>
      <c r="I60" s="168"/>
      <c r="J60" s="168"/>
      <c r="K60" s="168"/>
      <c r="L60" s="168"/>
      <c r="M60" s="168"/>
    </row>
    <row r="61" spans="1:13" ht="28.5">
      <c r="A61" s="183" t="s">
        <v>56</v>
      </c>
      <c r="B61" s="183" t="s">
        <v>67</v>
      </c>
      <c r="C61" s="110" t="s">
        <v>62</v>
      </c>
      <c r="D61" s="122">
        <v>44986</v>
      </c>
      <c r="E61" s="122">
        <v>46447</v>
      </c>
      <c r="F61" s="228" t="s">
        <v>22</v>
      </c>
    </row>
    <row r="62" spans="1:13" ht="28.5">
      <c r="A62" s="114" t="s">
        <v>56</v>
      </c>
      <c r="B62" s="114" t="s">
        <v>71</v>
      </c>
      <c r="C62" s="206" t="s">
        <v>68</v>
      </c>
      <c r="D62" s="237">
        <v>44986</v>
      </c>
      <c r="E62" s="237">
        <v>46447</v>
      </c>
      <c r="F62" s="228" t="s">
        <v>22</v>
      </c>
    </row>
    <row r="63" spans="1:13" ht="28.5">
      <c r="A63" s="114" t="s">
        <v>56</v>
      </c>
      <c r="B63" s="114" t="s">
        <v>71</v>
      </c>
      <c r="C63" s="206" t="s">
        <v>72</v>
      </c>
      <c r="D63" s="237">
        <v>44986</v>
      </c>
      <c r="E63" s="237">
        <v>46447</v>
      </c>
      <c r="F63" s="228" t="s">
        <v>22</v>
      </c>
    </row>
    <row r="64" spans="1:13" ht="28.5">
      <c r="A64" s="114" t="s">
        <v>56</v>
      </c>
      <c r="B64" s="114" t="s">
        <v>71</v>
      </c>
      <c r="C64" s="206" t="s">
        <v>58</v>
      </c>
      <c r="D64" s="237">
        <v>44986</v>
      </c>
      <c r="E64" s="237">
        <v>46447</v>
      </c>
      <c r="F64" s="228" t="s">
        <v>22</v>
      </c>
    </row>
    <row r="65" spans="1:6" ht="28.5">
      <c r="A65" s="114" t="s">
        <v>56</v>
      </c>
      <c r="B65" s="114" t="s">
        <v>71</v>
      </c>
      <c r="C65" s="206" t="s">
        <v>61</v>
      </c>
      <c r="D65" s="237">
        <v>44986</v>
      </c>
      <c r="E65" s="237">
        <v>46447</v>
      </c>
      <c r="F65" s="228" t="s">
        <v>22</v>
      </c>
    </row>
    <row r="66" spans="1:6" ht="28.5">
      <c r="A66" s="183" t="s">
        <v>56</v>
      </c>
      <c r="B66" s="183" t="s">
        <v>71</v>
      </c>
      <c r="C66" s="110" t="s">
        <v>62</v>
      </c>
      <c r="D66" s="122">
        <v>44986</v>
      </c>
      <c r="E66" s="122">
        <v>46447</v>
      </c>
      <c r="F66" s="228" t="s">
        <v>22</v>
      </c>
    </row>
    <row r="67" spans="1:6">
      <c r="A67" s="114" t="s">
        <v>56</v>
      </c>
      <c r="B67" s="114" t="s">
        <v>73</v>
      </c>
      <c r="C67" s="206" t="s">
        <v>68</v>
      </c>
      <c r="D67" s="237">
        <v>44986</v>
      </c>
      <c r="E67" s="237">
        <v>46447</v>
      </c>
      <c r="F67" s="228" t="s">
        <v>22</v>
      </c>
    </row>
    <row r="68" spans="1:6">
      <c r="A68" s="183" t="s">
        <v>56</v>
      </c>
      <c r="B68" s="183" t="s">
        <v>73</v>
      </c>
      <c r="C68" s="110" t="s">
        <v>58</v>
      </c>
      <c r="D68" s="217">
        <v>44986</v>
      </c>
      <c r="E68" s="217">
        <v>46447</v>
      </c>
      <c r="F68" s="233" t="s">
        <v>22</v>
      </c>
    </row>
    <row r="69" spans="1:6">
      <c r="A69" s="114" t="s">
        <v>56</v>
      </c>
      <c r="B69" s="114" t="s">
        <v>73</v>
      </c>
      <c r="C69" s="206" t="s">
        <v>66</v>
      </c>
      <c r="D69" s="237">
        <v>44986</v>
      </c>
      <c r="E69" s="237">
        <v>46447</v>
      </c>
      <c r="F69" s="228" t="s">
        <v>22</v>
      </c>
    </row>
    <row r="70" spans="1:6">
      <c r="A70" s="114" t="s">
        <v>56</v>
      </c>
      <c r="B70" s="114" t="s">
        <v>74</v>
      </c>
      <c r="C70" s="206" t="s">
        <v>60</v>
      </c>
      <c r="D70" s="237">
        <v>44986</v>
      </c>
      <c r="E70" s="237">
        <v>46447</v>
      </c>
      <c r="F70" s="228" t="s">
        <v>22</v>
      </c>
    </row>
    <row r="71" spans="1:6" ht="28.5">
      <c r="A71" s="114" t="s">
        <v>56</v>
      </c>
      <c r="B71" s="114" t="s">
        <v>75</v>
      </c>
      <c r="C71" s="206" t="s">
        <v>59</v>
      </c>
      <c r="D71" s="237">
        <v>44986</v>
      </c>
      <c r="E71" s="237">
        <v>46447</v>
      </c>
      <c r="F71" s="228" t="s">
        <v>22</v>
      </c>
    </row>
    <row r="72" spans="1:6" ht="28.5">
      <c r="A72" s="114" t="s">
        <v>56</v>
      </c>
      <c r="B72" s="114" t="s">
        <v>76</v>
      </c>
      <c r="C72" s="206" t="s">
        <v>68</v>
      </c>
      <c r="D72" s="237">
        <v>44986</v>
      </c>
      <c r="E72" s="237">
        <v>46447</v>
      </c>
      <c r="F72" s="228" t="s">
        <v>22</v>
      </c>
    </row>
    <row r="73" spans="1:6" ht="28.5">
      <c r="A73" s="114" t="s">
        <v>56</v>
      </c>
      <c r="B73" s="114" t="s">
        <v>76</v>
      </c>
      <c r="C73" s="206" t="s">
        <v>58</v>
      </c>
      <c r="D73" s="237">
        <v>44986</v>
      </c>
      <c r="E73" s="237">
        <v>46447</v>
      </c>
      <c r="F73" s="228" t="s">
        <v>22</v>
      </c>
    </row>
    <row r="74" spans="1:6" ht="28.5">
      <c r="A74" s="114" t="s">
        <v>56</v>
      </c>
      <c r="B74" s="114" t="s">
        <v>76</v>
      </c>
      <c r="C74" s="206" t="s">
        <v>61</v>
      </c>
      <c r="D74" s="237">
        <v>44986</v>
      </c>
      <c r="E74" s="237">
        <v>46447</v>
      </c>
      <c r="F74" s="228" t="s">
        <v>22</v>
      </c>
    </row>
    <row r="75" spans="1:6" ht="28.5">
      <c r="A75" s="183" t="s">
        <v>56</v>
      </c>
      <c r="B75" s="183" t="s">
        <v>76</v>
      </c>
      <c r="C75" s="110" t="s">
        <v>62</v>
      </c>
      <c r="D75" s="122">
        <v>44986</v>
      </c>
      <c r="E75" s="122">
        <v>46447</v>
      </c>
      <c r="F75" s="228" t="s">
        <v>22</v>
      </c>
    </row>
    <row r="76" spans="1:6" ht="28.5">
      <c r="A76" s="114" t="s">
        <v>56</v>
      </c>
      <c r="B76" s="114" t="s">
        <v>77</v>
      </c>
      <c r="C76" s="206" t="s">
        <v>61</v>
      </c>
      <c r="D76" s="237">
        <v>44986</v>
      </c>
      <c r="E76" s="237">
        <v>46447</v>
      </c>
      <c r="F76" s="228" t="s">
        <v>22</v>
      </c>
    </row>
    <row r="77" spans="1:6" ht="28.5">
      <c r="A77" s="114" t="s">
        <v>56</v>
      </c>
      <c r="B77" s="114" t="s">
        <v>78</v>
      </c>
      <c r="C77" s="206" t="s">
        <v>61</v>
      </c>
      <c r="D77" s="237">
        <v>44986</v>
      </c>
      <c r="E77" s="237">
        <v>46447</v>
      </c>
      <c r="F77" s="228" t="s">
        <v>22</v>
      </c>
    </row>
    <row r="78" spans="1:6" ht="22.5" customHeight="1">
      <c r="A78" s="183" t="s">
        <v>53</v>
      </c>
      <c r="B78" s="216" t="s">
        <v>79</v>
      </c>
      <c r="C78" s="110" t="s">
        <v>80</v>
      </c>
      <c r="D78" s="217">
        <v>45013</v>
      </c>
      <c r="E78" s="217">
        <v>46353</v>
      </c>
      <c r="F78" s="233">
        <v>349460</v>
      </c>
    </row>
    <row r="79" spans="1:6" ht="28.5">
      <c r="A79" s="183" t="s">
        <v>81</v>
      </c>
      <c r="B79" s="216" t="s">
        <v>82</v>
      </c>
      <c r="C79" s="110" t="s">
        <v>83</v>
      </c>
      <c r="D79" s="217">
        <v>45120</v>
      </c>
      <c r="E79" s="217">
        <v>46215</v>
      </c>
      <c r="F79" s="233">
        <v>234639.6</v>
      </c>
    </row>
    <row r="80" spans="1:6" ht="28.5">
      <c r="A80" s="114" t="s">
        <v>84</v>
      </c>
      <c r="B80" s="114" t="s">
        <v>85</v>
      </c>
      <c r="C80" s="206" t="s">
        <v>86</v>
      </c>
      <c r="D80" s="237">
        <v>45121</v>
      </c>
      <c r="E80" s="237">
        <v>46568</v>
      </c>
      <c r="F80" s="228" t="s">
        <v>22</v>
      </c>
    </row>
    <row r="81" spans="1:13" ht="28.5">
      <c r="A81" s="114" t="s">
        <v>84</v>
      </c>
      <c r="B81" s="114" t="s">
        <v>85</v>
      </c>
      <c r="C81" s="206" t="s">
        <v>87</v>
      </c>
      <c r="D81" s="237">
        <v>45121</v>
      </c>
      <c r="E81" s="237">
        <v>46568</v>
      </c>
      <c r="F81" s="228" t="s">
        <v>22</v>
      </c>
    </row>
    <row r="82" spans="1:13" ht="28.5">
      <c r="A82" s="183" t="s">
        <v>84</v>
      </c>
      <c r="B82" s="183" t="s">
        <v>85</v>
      </c>
      <c r="C82" s="110" t="s">
        <v>88</v>
      </c>
      <c r="D82" s="122">
        <v>45121</v>
      </c>
      <c r="E82" s="122">
        <v>46568</v>
      </c>
      <c r="F82" s="96" t="s">
        <v>22</v>
      </c>
    </row>
    <row r="83" spans="1:13" ht="28.5">
      <c r="A83" s="183" t="s">
        <v>84</v>
      </c>
      <c r="B83" s="183" t="s">
        <v>85</v>
      </c>
      <c r="C83" s="110" t="s">
        <v>89</v>
      </c>
      <c r="D83" s="122">
        <v>45121</v>
      </c>
      <c r="E83" s="122">
        <v>46568</v>
      </c>
      <c r="F83" s="96" t="s">
        <v>22</v>
      </c>
    </row>
    <row r="84" spans="1:13" ht="28.5">
      <c r="A84" s="114" t="s">
        <v>84</v>
      </c>
      <c r="B84" s="114" t="s">
        <v>85</v>
      </c>
      <c r="C84" s="246" t="s">
        <v>14</v>
      </c>
      <c r="D84" s="103">
        <v>45121</v>
      </c>
      <c r="E84" s="103">
        <v>46568</v>
      </c>
      <c r="F84" s="228" t="s">
        <v>22</v>
      </c>
    </row>
    <row r="85" spans="1:13" ht="28.5">
      <c r="A85" s="114" t="s">
        <v>84</v>
      </c>
      <c r="B85" s="114" t="s">
        <v>90</v>
      </c>
      <c r="C85" s="206" t="s">
        <v>86</v>
      </c>
      <c r="D85" s="237">
        <v>45121</v>
      </c>
      <c r="E85" s="237">
        <v>46568</v>
      </c>
      <c r="F85" s="228" t="s">
        <v>22</v>
      </c>
    </row>
    <row r="86" spans="1:13" s="177" customFormat="1" ht="28.5">
      <c r="A86" s="114" t="s">
        <v>84</v>
      </c>
      <c r="B86" s="114" t="s">
        <v>90</v>
      </c>
      <c r="C86" s="206" t="s">
        <v>91</v>
      </c>
      <c r="D86" s="237">
        <v>45121</v>
      </c>
      <c r="E86" s="237">
        <v>46568</v>
      </c>
      <c r="F86" s="228" t="s">
        <v>22</v>
      </c>
      <c r="G86" s="168"/>
      <c r="H86" s="168"/>
      <c r="I86" s="168"/>
      <c r="J86" s="168"/>
      <c r="K86" s="168"/>
      <c r="L86" s="168"/>
      <c r="M86" s="168"/>
    </row>
    <row r="87" spans="1:13" s="177" customFormat="1" ht="28.5">
      <c r="A87" s="114" t="s">
        <v>84</v>
      </c>
      <c r="B87" s="114" t="s">
        <v>90</v>
      </c>
      <c r="C87" s="206" t="s">
        <v>92</v>
      </c>
      <c r="D87" s="237">
        <v>45121</v>
      </c>
      <c r="E87" s="237">
        <v>46568</v>
      </c>
      <c r="F87" s="228" t="s">
        <v>22</v>
      </c>
      <c r="G87" s="168"/>
      <c r="H87" s="168"/>
      <c r="I87" s="168"/>
      <c r="J87" s="168"/>
      <c r="K87" s="168"/>
      <c r="L87" s="168"/>
      <c r="M87" s="168"/>
    </row>
    <row r="88" spans="1:13" s="177" customFormat="1" ht="28.5">
      <c r="A88" s="114" t="s">
        <v>84</v>
      </c>
      <c r="B88" s="114" t="s">
        <v>90</v>
      </c>
      <c r="C88" s="206" t="s">
        <v>87</v>
      </c>
      <c r="D88" s="237">
        <v>45121</v>
      </c>
      <c r="E88" s="237">
        <v>46568</v>
      </c>
      <c r="F88" s="228" t="s">
        <v>22</v>
      </c>
      <c r="G88" s="168"/>
      <c r="H88" s="168"/>
      <c r="I88" s="168"/>
      <c r="J88" s="168"/>
      <c r="K88" s="168"/>
      <c r="L88" s="168"/>
      <c r="M88" s="168"/>
    </row>
    <row r="89" spans="1:13" ht="28.5">
      <c r="A89" s="183" t="s">
        <v>84</v>
      </c>
      <c r="B89" s="183" t="s">
        <v>90</v>
      </c>
      <c r="C89" s="110" t="s">
        <v>88</v>
      </c>
      <c r="D89" s="122">
        <v>45121</v>
      </c>
      <c r="E89" s="122">
        <v>46568</v>
      </c>
      <c r="F89" s="96" t="s">
        <v>22</v>
      </c>
    </row>
    <row r="90" spans="1:13" ht="28.5">
      <c r="A90" s="114" t="s">
        <v>84</v>
      </c>
      <c r="B90" s="114" t="s">
        <v>93</v>
      </c>
      <c r="C90" s="206" t="s">
        <v>94</v>
      </c>
      <c r="D90" s="237">
        <v>45121</v>
      </c>
      <c r="E90" s="237">
        <v>46568</v>
      </c>
      <c r="F90" s="228" t="s">
        <v>22</v>
      </c>
    </row>
    <row r="91" spans="1:13" ht="28.5">
      <c r="A91" s="114" t="s">
        <v>84</v>
      </c>
      <c r="B91" s="114" t="s">
        <v>93</v>
      </c>
      <c r="C91" s="206" t="s">
        <v>92</v>
      </c>
      <c r="D91" s="237">
        <v>45121</v>
      </c>
      <c r="E91" s="237">
        <v>46568</v>
      </c>
      <c r="F91" s="228" t="s">
        <v>22</v>
      </c>
    </row>
    <row r="92" spans="1:13" ht="28.5">
      <c r="A92" s="114" t="s">
        <v>84</v>
      </c>
      <c r="B92" s="114" t="s">
        <v>93</v>
      </c>
      <c r="C92" s="206" t="s">
        <v>87</v>
      </c>
      <c r="D92" s="237">
        <v>45121</v>
      </c>
      <c r="E92" s="237">
        <v>46568</v>
      </c>
      <c r="F92" s="228" t="s">
        <v>22</v>
      </c>
    </row>
    <row r="93" spans="1:13" ht="28.5">
      <c r="A93" s="183" t="s">
        <v>84</v>
      </c>
      <c r="B93" s="183" t="s">
        <v>93</v>
      </c>
      <c r="C93" s="110" t="s">
        <v>88</v>
      </c>
      <c r="D93" s="122">
        <v>45121</v>
      </c>
      <c r="E93" s="122">
        <v>46568</v>
      </c>
      <c r="F93" s="96" t="s">
        <v>22</v>
      </c>
    </row>
    <row r="94" spans="1:13" ht="28.5">
      <c r="A94" s="114" t="s">
        <v>84</v>
      </c>
      <c r="B94" s="114" t="s">
        <v>93</v>
      </c>
      <c r="C94" s="246" t="s">
        <v>14</v>
      </c>
      <c r="D94" s="103">
        <v>45121</v>
      </c>
      <c r="E94" s="103">
        <v>46568</v>
      </c>
      <c r="F94" s="228" t="s">
        <v>22</v>
      </c>
    </row>
    <row r="95" spans="1:13" ht="28.5">
      <c r="A95" s="114" t="s">
        <v>29</v>
      </c>
      <c r="B95" s="114" t="s">
        <v>95</v>
      </c>
      <c r="C95" s="206" t="s">
        <v>31</v>
      </c>
      <c r="D95" s="103">
        <v>45131</v>
      </c>
      <c r="E95" s="103">
        <v>46112</v>
      </c>
      <c r="F95" s="228">
        <v>321676</v>
      </c>
    </row>
    <row r="96" spans="1:13" ht="28.5">
      <c r="A96" s="114" t="s">
        <v>12</v>
      </c>
      <c r="B96" s="114" t="s">
        <v>96</v>
      </c>
      <c r="C96" s="206" t="s">
        <v>97</v>
      </c>
      <c r="D96" s="103">
        <v>45142</v>
      </c>
      <c r="E96" s="103">
        <v>45869</v>
      </c>
      <c r="F96" s="228">
        <v>60000</v>
      </c>
    </row>
    <row r="97" spans="1:13" ht="28.5">
      <c r="A97" s="114" t="s">
        <v>15</v>
      </c>
      <c r="B97" s="114" t="s">
        <v>98</v>
      </c>
      <c r="C97" s="206" t="s">
        <v>23</v>
      </c>
      <c r="D97" s="103">
        <v>45156</v>
      </c>
      <c r="E97" s="103">
        <v>46112</v>
      </c>
      <c r="F97" s="228">
        <v>65250</v>
      </c>
    </row>
    <row r="98" spans="1:13" ht="21.75" customHeight="1">
      <c r="A98" s="183" t="s">
        <v>29</v>
      </c>
      <c r="B98" s="236" t="s">
        <v>99</v>
      </c>
      <c r="C98" s="110" t="s">
        <v>32</v>
      </c>
      <c r="D98" s="217">
        <v>45173</v>
      </c>
      <c r="E98" s="217">
        <v>46112</v>
      </c>
      <c r="F98" s="233">
        <v>611305</v>
      </c>
    </row>
    <row r="99" spans="1:13" ht="27.75" customHeight="1">
      <c r="A99" s="114" t="s">
        <v>29</v>
      </c>
      <c r="B99" s="114" t="s">
        <v>100</v>
      </c>
      <c r="C99" s="206" t="s">
        <v>32</v>
      </c>
      <c r="D99" s="103">
        <v>45173</v>
      </c>
      <c r="E99" s="103">
        <v>46112</v>
      </c>
      <c r="F99" s="228">
        <v>631896</v>
      </c>
    </row>
    <row r="100" spans="1:13" ht="28.5">
      <c r="A100" s="183" t="s">
        <v>12</v>
      </c>
      <c r="B100" s="216" t="s">
        <v>51</v>
      </c>
      <c r="C100" s="110" t="s">
        <v>101</v>
      </c>
      <c r="D100" s="217">
        <v>45222</v>
      </c>
      <c r="E100" s="217">
        <v>46234</v>
      </c>
      <c r="F100" s="233">
        <v>1078362.03</v>
      </c>
    </row>
    <row r="101" spans="1:13" ht="28.5">
      <c r="A101" s="183" t="s">
        <v>12</v>
      </c>
      <c r="B101" s="216" t="s">
        <v>51</v>
      </c>
      <c r="C101" s="246" t="s">
        <v>102</v>
      </c>
      <c r="D101" s="243">
        <v>45224</v>
      </c>
      <c r="E101" s="243">
        <v>46112</v>
      </c>
      <c r="F101" s="234">
        <v>1105438.92</v>
      </c>
      <c r="G101" s="235"/>
      <c r="H101" s="235"/>
      <c r="I101" s="235"/>
      <c r="J101" s="235"/>
      <c r="K101" s="235"/>
      <c r="L101" s="235"/>
      <c r="M101" s="235"/>
    </row>
    <row r="102" spans="1:13" ht="28.5">
      <c r="A102" s="183" t="s">
        <v>12</v>
      </c>
      <c r="B102" s="216" t="s">
        <v>51</v>
      </c>
      <c r="C102" s="110" t="s">
        <v>11</v>
      </c>
      <c r="D102" s="243">
        <v>45224</v>
      </c>
      <c r="E102" s="243">
        <v>46234</v>
      </c>
      <c r="F102" s="234">
        <v>1056364.06</v>
      </c>
    </row>
    <row r="103" spans="1:13" ht="24" customHeight="1">
      <c r="A103" s="183" t="s">
        <v>29</v>
      </c>
      <c r="B103" s="216" t="s">
        <v>103</v>
      </c>
      <c r="C103" s="206" t="s">
        <v>11</v>
      </c>
      <c r="D103" s="217">
        <v>45300</v>
      </c>
      <c r="E103" s="217">
        <v>45807</v>
      </c>
      <c r="F103" s="233">
        <v>17280</v>
      </c>
    </row>
    <row r="104" spans="1:13" ht="24" customHeight="1">
      <c r="A104" s="183" t="s">
        <v>53</v>
      </c>
      <c r="B104" s="183" t="s">
        <v>104</v>
      </c>
      <c r="C104" s="110" t="s">
        <v>105</v>
      </c>
      <c r="D104" s="217">
        <v>45383</v>
      </c>
      <c r="E104" s="217">
        <v>46234</v>
      </c>
      <c r="F104" s="233">
        <v>12200</v>
      </c>
    </row>
    <row r="105" spans="1:13" ht="26.25" customHeight="1">
      <c r="A105" s="183" t="s">
        <v>9</v>
      </c>
      <c r="B105" s="183" t="s">
        <v>106</v>
      </c>
      <c r="C105" s="110" t="s">
        <v>38</v>
      </c>
      <c r="D105" s="217">
        <v>45474</v>
      </c>
      <c r="E105" s="217">
        <v>46234</v>
      </c>
      <c r="F105" s="233">
        <v>42400</v>
      </c>
    </row>
    <row r="106" spans="1:13" ht="23.25" customHeight="1">
      <c r="A106" s="183" t="s">
        <v>9</v>
      </c>
      <c r="B106" s="216" t="s">
        <v>107</v>
      </c>
      <c r="C106" s="110" t="s">
        <v>108</v>
      </c>
      <c r="D106" s="217">
        <v>45474</v>
      </c>
      <c r="E106" s="217">
        <v>46234</v>
      </c>
      <c r="F106" s="233">
        <v>15500</v>
      </c>
    </row>
    <row r="107" spans="1:13">
      <c r="A107" s="183" t="s">
        <v>9</v>
      </c>
      <c r="B107" s="216" t="s">
        <v>109</v>
      </c>
      <c r="C107" s="110" t="s">
        <v>62</v>
      </c>
      <c r="D107" s="217">
        <v>45474</v>
      </c>
      <c r="E107" s="217">
        <v>46234</v>
      </c>
      <c r="F107" s="233">
        <v>12000</v>
      </c>
    </row>
    <row r="108" spans="1:13" ht="28.5">
      <c r="A108" s="183" t="s">
        <v>9</v>
      </c>
      <c r="B108" s="114" t="s">
        <v>110</v>
      </c>
      <c r="C108" s="110" t="s">
        <v>111</v>
      </c>
      <c r="D108" s="217">
        <v>45474</v>
      </c>
      <c r="E108" s="217">
        <v>46234</v>
      </c>
      <c r="F108" s="233">
        <v>21200</v>
      </c>
    </row>
    <row r="109" spans="1:13">
      <c r="A109" s="183" t="s">
        <v>9</v>
      </c>
      <c r="B109" s="114" t="s">
        <v>112</v>
      </c>
      <c r="C109" s="110" t="s">
        <v>113</v>
      </c>
      <c r="D109" s="217">
        <v>45474</v>
      </c>
      <c r="E109" s="217">
        <v>46234</v>
      </c>
      <c r="F109" s="233">
        <v>14200</v>
      </c>
    </row>
    <row r="110" spans="1:13">
      <c r="A110" s="114" t="s">
        <v>9</v>
      </c>
      <c r="B110" s="114" t="s">
        <v>114</v>
      </c>
      <c r="C110" s="206" t="s">
        <v>115</v>
      </c>
      <c r="D110" s="217">
        <v>45474</v>
      </c>
      <c r="E110" s="217">
        <v>46234</v>
      </c>
      <c r="F110" s="233">
        <v>17250</v>
      </c>
    </row>
    <row r="111" spans="1:13">
      <c r="A111" s="183" t="s">
        <v>9</v>
      </c>
      <c r="B111" s="114" t="s">
        <v>116</v>
      </c>
      <c r="C111" s="206" t="s">
        <v>117</v>
      </c>
      <c r="D111" s="217">
        <v>45474</v>
      </c>
      <c r="E111" s="217">
        <v>45869</v>
      </c>
      <c r="F111" s="233">
        <v>13750</v>
      </c>
    </row>
    <row r="112" spans="1:13">
      <c r="A112" s="183" t="s">
        <v>9</v>
      </c>
      <c r="B112" s="216" t="s">
        <v>118</v>
      </c>
      <c r="C112" s="110" t="s">
        <v>62</v>
      </c>
      <c r="D112" s="217">
        <v>45474</v>
      </c>
      <c r="E112" s="217">
        <v>46234</v>
      </c>
      <c r="F112" s="233">
        <v>25500</v>
      </c>
    </row>
    <row r="113" spans="1:9">
      <c r="A113" s="183" t="s">
        <v>9</v>
      </c>
      <c r="B113" s="216" t="s">
        <v>119</v>
      </c>
      <c r="C113" s="110" t="s">
        <v>120</v>
      </c>
      <c r="D113" s="217">
        <v>45474</v>
      </c>
      <c r="E113" s="217">
        <v>46234</v>
      </c>
      <c r="F113" s="233">
        <v>26800</v>
      </c>
    </row>
    <row r="114" spans="1:9">
      <c r="A114" s="183" t="s">
        <v>9</v>
      </c>
      <c r="B114" s="216" t="s">
        <v>121</v>
      </c>
      <c r="C114" s="110" t="s">
        <v>122</v>
      </c>
      <c r="D114" s="217">
        <v>45474</v>
      </c>
      <c r="E114" s="217">
        <v>46234</v>
      </c>
      <c r="F114" s="233">
        <v>14800</v>
      </c>
    </row>
    <row r="115" spans="1:9">
      <c r="A115" s="183" t="s">
        <v>9</v>
      </c>
      <c r="B115" s="216" t="s">
        <v>123</v>
      </c>
      <c r="C115" s="110" t="s">
        <v>120</v>
      </c>
      <c r="D115" s="217">
        <v>45474</v>
      </c>
      <c r="E115" s="217">
        <v>46234</v>
      </c>
      <c r="F115" s="233">
        <v>7400</v>
      </c>
    </row>
    <row r="116" spans="1:9">
      <c r="A116" s="183" t="s">
        <v>9</v>
      </c>
      <c r="B116" s="216" t="s">
        <v>124</v>
      </c>
      <c r="C116" s="110" t="s">
        <v>120</v>
      </c>
      <c r="D116" s="217">
        <v>45474</v>
      </c>
      <c r="E116" s="217">
        <v>46234</v>
      </c>
      <c r="F116" s="233">
        <v>15500</v>
      </c>
    </row>
    <row r="117" spans="1:9" ht="28.5">
      <c r="A117" s="183" t="s">
        <v>9</v>
      </c>
      <c r="B117" s="183" t="s">
        <v>125</v>
      </c>
      <c r="C117" s="110" t="s">
        <v>126</v>
      </c>
      <c r="D117" s="217">
        <v>45474</v>
      </c>
      <c r="E117" s="217">
        <v>45930</v>
      </c>
      <c r="F117" s="233">
        <v>16600</v>
      </c>
    </row>
    <row r="118" spans="1:9">
      <c r="A118" s="183" t="s">
        <v>9</v>
      </c>
      <c r="B118" s="216" t="s">
        <v>127</v>
      </c>
      <c r="C118" s="110" t="s">
        <v>58</v>
      </c>
      <c r="D118" s="217">
        <v>45474</v>
      </c>
      <c r="E118" s="217">
        <v>46234</v>
      </c>
      <c r="F118" s="233">
        <v>24000</v>
      </c>
    </row>
    <row r="119" spans="1:9">
      <c r="A119" s="183" t="s">
        <v>9</v>
      </c>
      <c r="B119" s="216" t="s">
        <v>128</v>
      </c>
      <c r="C119" s="110" t="s">
        <v>129</v>
      </c>
      <c r="D119" s="217">
        <v>45474</v>
      </c>
      <c r="E119" s="217">
        <v>46234</v>
      </c>
      <c r="F119" s="233">
        <v>7400</v>
      </c>
    </row>
    <row r="120" spans="1:9" ht="20.25" customHeight="1">
      <c r="A120" s="183" t="s">
        <v>15</v>
      </c>
      <c r="B120" s="216" t="s">
        <v>130</v>
      </c>
      <c r="C120" s="206" t="s">
        <v>27</v>
      </c>
      <c r="D120" s="217">
        <v>45489</v>
      </c>
      <c r="E120" s="217">
        <v>46112</v>
      </c>
      <c r="F120" s="233">
        <v>261269</v>
      </c>
    </row>
    <row r="121" spans="1:9">
      <c r="A121" s="183" t="s">
        <v>9</v>
      </c>
      <c r="B121" s="216" t="s">
        <v>131</v>
      </c>
      <c r="C121" s="110" t="s">
        <v>58</v>
      </c>
      <c r="D121" s="217">
        <v>45495</v>
      </c>
      <c r="E121" s="217">
        <v>46234</v>
      </c>
      <c r="F121" s="233">
        <v>28000</v>
      </c>
    </row>
    <row r="122" spans="1:9">
      <c r="A122" s="183" t="s">
        <v>9</v>
      </c>
      <c r="B122" s="216" t="s">
        <v>109</v>
      </c>
      <c r="C122" s="110" t="s">
        <v>62</v>
      </c>
      <c r="D122" s="217">
        <v>45504</v>
      </c>
      <c r="E122" s="217">
        <v>45869</v>
      </c>
      <c r="F122" s="233">
        <v>4100</v>
      </c>
    </row>
    <row r="123" spans="1:9">
      <c r="A123" s="183" t="s">
        <v>9</v>
      </c>
      <c r="B123" s="216" t="s">
        <v>132</v>
      </c>
      <c r="C123" s="110" t="s">
        <v>133</v>
      </c>
      <c r="D123" s="217">
        <v>45505</v>
      </c>
      <c r="E123" s="217">
        <v>46234</v>
      </c>
      <c r="F123" s="233">
        <v>46800</v>
      </c>
    </row>
    <row r="124" spans="1:9">
      <c r="A124" s="183" t="s">
        <v>9</v>
      </c>
      <c r="B124" s="216" t="s">
        <v>134</v>
      </c>
      <c r="C124" s="110" t="s">
        <v>135</v>
      </c>
      <c r="D124" s="217">
        <v>45505</v>
      </c>
      <c r="E124" s="217">
        <v>46234</v>
      </c>
      <c r="F124" s="233">
        <v>13600</v>
      </c>
    </row>
    <row r="125" spans="1:9">
      <c r="A125" s="183" t="s">
        <v>9</v>
      </c>
      <c r="B125" s="216" t="s">
        <v>134</v>
      </c>
      <c r="C125" s="110" t="s">
        <v>136</v>
      </c>
      <c r="D125" s="217">
        <v>45505</v>
      </c>
      <c r="E125" s="217">
        <v>46234</v>
      </c>
      <c r="F125" s="233">
        <v>61000</v>
      </c>
      <c r="H125" s="238"/>
      <c r="I125" s="238"/>
    </row>
    <row r="126" spans="1:9">
      <c r="A126" s="183" t="s">
        <v>9</v>
      </c>
      <c r="B126" s="216" t="s">
        <v>134</v>
      </c>
      <c r="C126" s="110" t="s">
        <v>129</v>
      </c>
      <c r="D126" s="217">
        <v>45505</v>
      </c>
      <c r="E126" s="217">
        <v>46234</v>
      </c>
      <c r="F126" s="233">
        <v>47000</v>
      </c>
    </row>
    <row r="127" spans="1:9">
      <c r="A127" s="183" t="s">
        <v>9</v>
      </c>
      <c r="B127" s="216" t="s">
        <v>134</v>
      </c>
      <c r="C127" s="110" t="s">
        <v>137</v>
      </c>
      <c r="D127" s="217">
        <v>45505</v>
      </c>
      <c r="E127" s="217">
        <v>46234</v>
      </c>
      <c r="F127" s="233">
        <v>48800</v>
      </c>
    </row>
    <row r="128" spans="1:9">
      <c r="A128" s="183" t="s">
        <v>9</v>
      </c>
      <c r="B128" s="216" t="s">
        <v>138</v>
      </c>
      <c r="C128" s="110" t="s">
        <v>43</v>
      </c>
      <c r="D128" s="217">
        <v>45505</v>
      </c>
      <c r="E128" s="217">
        <v>46234</v>
      </c>
      <c r="F128" s="228">
        <v>122516</v>
      </c>
    </row>
    <row r="129" spans="1:6">
      <c r="A129" s="183" t="s">
        <v>9</v>
      </c>
      <c r="B129" s="244" t="s">
        <v>139</v>
      </c>
      <c r="C129" s="110" t="s">
        <v>140</v>
      </c>
      <c r="D129" s="217">
        <v>45505</v>
      </c>
      <c r="E129" s="217">
        <v>46234</v>
      </c>
      <c r="F129" s="233">
        <v>80180</v>
      </c>
    </row>
    <row r="130" spans="1:6">
      <c r="A130" s="183" t="s">
        <v>9</v>
      </c>
      <c r="B130" s="216" t="s">
        <v>141</v>
      </c>
      <c r="C130" s="110" t="s">
        <v>142</v>
      </c>
      <c r="D130" s="122">
        <v>45505</v>
      </c>
      <c r="E130" s="122">
        <v>45912</v>
      </c>
      <c r="F130" s="96">
        <v>32800</v>
      </c>
    </row>
    <row r="131" spans="1:6">
      <c r="A131" s="183" t="s">
        <v>9</v>
      </c>
      <c r="B131" s="216" t="s">
        <v>141</v>
      </c>
      <c r="C131" s="110" t="s">
        <v>135</v>
      </c>
      <c r="D131" s="217">
        <v>45505</v>
      </c>
      <c r="E131" s="217">
        <v>46234</v>
      </c>
      <c r="F131" s="233">
        <v>13400</v>
      </c>
    </row>
    <row r="132" spans="1:6">
      <c r="A132" s="183" t="s">
        <v>9</v>
      </c>
      <c r="B132" s="216" t="s">
        <v>141</v>
      </c>
      <c r="C132" s="110" t="s">
        <v>136</v>
      </c>
      <c r="D132" s="217">
        <v>45505</v>
      </c>
      <c r="E132" s="217">
        <v>46234</v>
      </c>
      <c r="F132" s="233">
        <v>41000</v>
      </c>
    </row>
    <row r="133" spans="1:6">
      <c r="A133" s="183" t="s">
        <v>9</v>
      </c>
      <c r="B133" s="216" t="s">
        <v>141</v>
      </c>
      <c r="C133" s="110" t="s">
        <v>129</v>
      </c>
      <c r="D133" s="217">
        <v>45505</v>
      </c>
      <c r="E133" s="217">
        <v>46234</v>
      </c>
      <c r="F133" s="233">
        <v>31400</v>
      </c>
    </row>
    <row r="134" spans="1:6">
      <c r="A134" s="183" t="s">
        <v>9</v>
      </c>
      <c r="B134" s="216" t="s">
        <v>141</v>
      </c>
      <c r="C134" s="110" t="s">
        <v>133</v>
      </c>
      <c r="D134" s="217">
        <v>45505</v>
      </c>
      <c r="E134" s="217">
        <v>46234</v>
      </c>
      <c r="F134" s="233">
        <v>30800</v>
      </c>
    </row>
    <row r="135" spans="1:6">
      <c r="A135" s="114" t="s">
        <v>9</v>
      </c>
      <c r="B135" s="216" t="s">
        <v>141</v>
      </c>
      <c r="C135" s="110" t="s">
        <v>137</v>
      </c>
      <c r="D135" s="217">
        <v>45505</v>
      </c>
      <c r="E135" s="217">
        <v>46234</v>
      </c>
      <c r="F135" s="233">
        <v>13600</v>
      </c>
    </row>
    <row r="136" spans="1:6">
      <c r="A136" s="114" t="s">
        <v>9</v>
      </c>
      <c r="B136" s="114" t="s">
        <v>143</v>
      </c>
      <c r="C136" s="206" t="s">
        <v>144</v>
      </c>
      <c r="D136" s="217">
        <v>45505</v>
      </c>
      <c r="E136" s="217">
        <v>46234</v>
      </c>
      <c r="F136" s="233">
        <v>16800</v>
      </c>
    </row>
    <row r="137" spans="1:6">
      <c r="A137" s="183" t="s">
        <v>9</v>
      </c>
      <c r="B137" s="216" t="s">
        <v>145</v>
      </c>
      <c r="C137" s="110" t="s">
        <v>43</v>
      </c>
      <c r="D137" s="217">
        <v>45505</v>
      </c>
      <c r="E137" s="217">
        <v>46234</v>
      </c>
      <c r="F137" s="228">
        <v>90668</v>
      </c>
    </row>
    <row r="138" spans="1:6">
      <c r="A138" s="183" t="s">
        <v>53</v>
      </c>
      <c r="B138" s="216" t="s">
        <v>146</v>
      </c>
      <c r="C138" s="110" t="s">
        <v>147</v>
      </c>
      <c r="D138" s="217">
        <v>45513</v>
      </c>
      <c r="E138" s="217">
        <v>45878</v>
      </c>
      <c r="F138" s="233">
        <v>45900</v>
      </c>
    </row>
    <row r="139" spans="1:6">
      <c r="A139" s="183" t="s">
        <v>53</v>
      </c>
      <c r="B139" s="216" t="s">
        <v>148</v>
      </c>
      <c r="C139" s="110" t="s">
        <v>149</v>
      </c>
      <c r="D139" s="217">
        <v>45523</v>
      </c>
      <c r="E139" s="217">
        <v>45887</v>
      </c>
      <c r="F139" s="233">
        <v>38520</v>
      </c>
    </row>
    <row r="140" spans="1:6">
      <c r="A140" s="183" t="s">
        <v>53</v>
      </c>
      <c r="B140" s="216" t="s">
        <v>150</v>
      </c>
      <c r="C140" s="110" t="s">
        <v>151</v>
      </c>
      <c r="D140" s="217">
        <v>45532</v>
      </c>
      <c r="E140" s="217">
        <v>46626</v>
      </c>
      <c r="F140" s="233">
        <v>332881.91999999998</v>
      </c>
    </row>
    <row r="141" spans="1:6">
      <c r="A141" s="183" t="s">
        <v>81</v>
      </c>
      <c r="B141" s="216" t="s">
        <v>152</v>
      </c>
      <c r="C141" s="110" t="s">
        <v>153</v>
      </c>
      <c r="D141" s="217">
        <v>45540</v>
      </c>
      <c r="E141" s="217">
        <v>45899</v>
      </c>
      <c r="F141" s="233">
        <v>450</v>
      </c>
    </row>
    <row r="142" spans="1:6">
      <c r="A142" s="183" t="s">
        <v>29</v>
      </c>
      <c r="B142" s="216" t="s">
        <v>154</v>
      </c>
      <c r="C142" s="110" t="s">
        <v>36</v>
      </c>
      <c r="D142" s="217">
        <v>45551</v>
      </c>
      <c r="E142" s="217">
        <v>46111</v>
      </c>
      <c r="F142" s="233">
        <v>106115</v>
      </c>
    </row>
    <row r="143" spans="1:6">
      <c r="A143" s="183" t="s">
        <v>53</v>
      </c>
      <c r="B143" s="216" t="s">
        <v>155</v>
      </c>
      <c r="C143" s="110" t="s">
        <v>156</v>
      </c>
      <c r="D143" s="217">
        <v>45597</v>
      </c>
      <c r="E143" s="217">
        <v>45961</v>
      </c>
      <c r="F143" s="233">
        <v>26240.87</v>
      </c>
    </row>
    <row r="144" spans="1:6">
      <c r="A144" s="183" t="s">
        <v>53</v>
      </c>
      <c r="B144" s="216" t="s">
        <v>157</v>
      </c>
      <c r="C144" s="110" t="s">
        <v>158</v>
      </c>
      <c r="D144" s="217">
        <v>45658</v>
      </c>
      <c r="E144" s="217">
        <v>46022</v>
      </c>
      <c r="F144" s="233">
        <v>22000</v>
      </c>
    </row>
    <row r="145" spans="1:7" ht="28.5">
      <c r="A145" s="183" t="s">
        <v>29</v>
      </c>
      <c r="B145" s="183" t="s">
        <v>159</v>
      </c>
      <c r="C145" s="110" t="s">
        <v>160</v>
      </c>
      <c r="D145" s="217">
        <v>45681</v>
      </c>
      <c r="E145" s="217">
        <v>45807</v>
      </c>
      <c r="F145" s="233">
        <v>6500</v>
      </c>
    </row>
    <row r="146" spans="1:7">
      <c r="A146" s="183" t="s">
        <v>44</v>
      </c>
      <c r="B146" s="216" t="s">
        <v>161</v>
      </c>
      <c r="C146" s="110" t="s">
        <v>162</v>
      </c>
      <c r="D146" s="217">
        <v>45689</v>
      </c>
      <c r="E146" s="217">
        <v>46022</v>
      </c>
      <c r="F146" s="233">
        <v>60000</v>
      </c>
    </row>
    <row r="147" spans="1:7" ht="28.5">
      <c r="A147" s="183" t="s">
        <v>29</v>
      </c>
      <c r="B147" s="183" t="s">
        <v>163</v>
      </c>
      <c r="C147" s="247" t="s">
        <v>164</v>
      </c>
      <c r="D147" s="217">
        <v>45691</v>
      </c>
      <c r="E147" s="217">
        <v>45807</v>
      </c>
      <c r="F147" s="233">
        <v>4000</v>
      </c>
    </row>
    <row r="148" spans="1:7">
      <c r="A148" s="183" t="s">
        <v>165</v>
      </c>
      <c r="B148" s="216" t="s">
        <v>166</v>
      </c>
      <c r="C148" s="110" t="s">
        <v>167</v>
      </c>
      <c r="D148" s="217">
        <v>45705</v>
      </c>
      <c r="E148" s="217">
        <v>46477</v>
      </c>
      <c r="F148" s="233">
        <v>32000</v>
      </c>
    </row>
    <row r="149" spans="1:7">
      <c r="A149" s="114" t="s">
        <v>168</v>
      </c>
      <c r="B149" s="114" t="s">
        <v>169</v>
      </c>
      <c r="C149" s="206" t="s">
        <v>170</v>
      </c>
      <c r="D149" s="237">
        <v>45719</v>
      </c>
      <c r="E149" s="237">
        <v>45762</v>
      </c>
      <c r="F149" s="228">
        <v>4200</v>
      </c>
    </row>
    <row r="150" spans="1:7" ht="22.5" customHeight="1">
      <c r="A150" s="114" t="s">
        <v>84</v>
      </c>
      <c r="B150" s="114" t="s">
        <v>171</v>
      </c>
      <c r="C150" s="206" t="s">
        <v>172</v>
      </c>
      <c r="D150" s="103">
        <v>45726</v>
      </c>
      <c r="E150" s="103">
        <v>45793</v>
      </c>
      <c r="F150" s="228">
        <v>32400</v>
      </c>
      <c r="G150" s="245"/>
    </row>
    <row r="151" spans="1:7" ht="28.5">
      <c r="A151" s="183" t="s">
        <v>56</v>
      </c>
      <c r="B151" s="183" t="s">
        <v>173</v>
      </c>
      <c r="C151" s="110" t="s">
        <v>60</v>
      </c>
      <c r="D151" s="217">
        <v>45747</v>
      </c>
      <c r="E151" s="217">
        <v>45793</v>
      </c>
      <c r="F151" s="233">
        <v>2700</v>
      </c>
    </row>
    <row r="152" spans="1:7">
      <c r="A152" s="183" t="s">
        <v>53</v>
      </c>
      <c r="B152" s="183" t="s">
        <v>174</v>
      </c>
      <c r="C152" s="110" t="s">
        <v>175</v>
      </c>
      <c r="D152" s="122">
        <v>45748</v>
      </c>
      <c r="E152" s="122">
        <v>46234</v>
      </c>
      <c r="F152" s="96">
        <v>15695.86</v>
      </c>
    </row>
    <row r="153" spans="1:7">
      <c r="A153" s="114" t="s">
        <v>56</v>
      </c>
      <c r="B153" s="216" t="s">
        <v>176</v>
      </c>
      <c r="C153" s="110" t="s">
        <v>58</v>
      </c>
      <c r="D153" s="217">
        <v>45769</v>
      </c>
      <c r="E153" s="217">
        <v>46112</v>
      </c>
      <c r="F153" s="233">
        <v>173560</v>
      </c>
    </row>
    <row r="154" spans="1:7">
      <c r="A154" s="183" t="s">
        <v>56</v>
      </c>
      <c r="B154" s="216" t="s">
        <v>176</v>
      </c>
      <c r="C154" s="110" t="s">
        <v>61</v>
      </c>
      <c r="D154" s="217">
        <v>45769</v>
      </c>
      <c r="E154" s="217">
        <v>46112</v>
      </c>
      <c r="F154" s="233">
        <v>184560</v>
      </c>
    </row>
    <row r="155" spans="1:7">
      <c r="A155" s="183" t="s">
        <v>56</v>
      </c>
      <c r="B155" s="216" t="s">
        <v>177</v>
      </c>
      <c r="C155" s="110" t="s">
        <v>178</v>
      </c>
      <c r="D155" s="217">
        <v>45769</v>
      </c>
      <c r="E155" s="217">
        <v>46112</v>
      </c>
      <c r="F155" s="233" t="s">
        <v>179</v>
      </c>
    </row>
    <row r="156" spans="1:7">
      <c r="A156" s="183" t="s">
        <v>56</v>
      </c>
      <c r="B156" s="216" t="s">
        <v>177</v>
      </c>
      <c r="C156" s="206" t="s">
        <v>66</v>
      </c>
      <c r="D156" s="217">
        <v>45769</v>
      </c>
      <c r="E156" s="217">
        <v>46112</v>
      </c>
      <c r="F156" s="233">
        <v>20100</v>
      </c>
    </row>
    <row r="157" spans="1:7">
      <c r="A157" s="114" t="s">
        <v>56</v>
      </c>
      <c r="B157" s="216" t="s">
        <v>180</v>
      </c>
      <c r="C157" s="110" t="s">
        <v>181</v>
      </c>
      <c r="D157" s="217">
        <v>45772</v>
      </c>
      <c r="E157" s="217">
        <v>46112</v>
      </c>
      <c r="F157" s="233">
        <v>20100</v>
      </c>
    </row>
    <row r="158" spans="1:7">
      <c r="A158" s="114" t="s">
        <v>56</v>
      </c>
      <c r="B158" s="216" t="s">
        <v>177</v>
      </c>
      <c r="C158" s="110" t="s">
        <v>69</v>
      </c>
      <c r="D158" s="217">
        <v>45772</v>
      </c>
      <c r="E158" s="217">
        <v>46112</v>
      </c>
      <c r="F158" s="233">
        <v>24700</v>
      </c>
    </row>
    <row r="159" spans="1:7">
      <c r="A159" s="183" t="s">
        <v>56</v>
      </c>
      <c r="B159" s="216" t="s">
        <v>177</v>
      </c>
      <c r="C159" s="110" t="s">
        <v>182</v>
      </c>
      <c r="D159" s="217">
        <v>45772</v>
      </c>
      <c r="E159" s="217">
        <v>46112</v>
      </c>
      <c r="F159" s="233">
        <v>13800</v>
      </c>
    </row>
    <row r="160" spans="1:7">
      <c r="A160" s="183" t="s">
        <v>29</v>
      </c>
      <c r="B160" s="216" t="s">
        <v>183</v>
      </c>
      <c r="C160" s="110" t="s">
        <v>21</v>
      </c>
      <c r="D160" s="217">
        <v>45789</v>
      </c>
      <c r="E160" s="217">
        <v>46112</v>
      </c>
      <c r="F160" s="233" t="s">
        <v>184</v>
      </c>
    </row>
    <row r="161" spans="1:6">
      <c r="A161" s="183" t="s">
        <v>29</v>
      </c>
      <c r="B161" s="216" t="s">
        <v>185</v>
      </c>
      <c r="C161" s="110" t="s">
        <v>21</v>
      </c>
      <c r="D161" s="217">
        <v>45789</v>
      </c>
      <c r="E161" s="217">
        <v>46112</v>
      </c>
      <c r="F161" s="233">
        <v>65170</v>
      </c>
    </row>
    <row r="162" spans="1:6">
      <c r="A162" s="183" t="s">
        <v>53</v>
      </c>
      <c r="B162" s="216" t="s">
        <v>186</v>
      </c>
      <c r="C162" s="110" t="s">
        <v>187</v>
      </c>
      <c r="D162" s="217">
        <v>45798</v>
      </c>
      <c r="E162" s="217">
        <v>46163</v>
      </c>
      <c r="F162" s="233">
        <v>474</v>
      </c>
    </row>
    <row r="163" spans="1:6">
      <c r="A163" s="114" t="s">
        <v>29</v>
      </c>
      <c r="B163" s="216" t="s">
        <v>188</v>
      </c>
      <c r="C163" s="206" t="s">
        <v>11</v>
      </c>
      <c r="D163" s="217">
        <v>45804</v>
      </c>
      <c r="E163" s="217">
        <v>46112</v>
      </c>
      <c r="F163" s="233">
        <v>30000</v>
      </c>
    </row>
    <row r="164" spans="1:6">
      <c r="A164" s="183" t="s">
        <v>165</v>
      </c>
      <c r="B164" s="216" t="s">
        <v>189</v>
      </c>
      <c r="C164" s="110" t="s">
        <v>190</v>
      </c>
      <c r="D164" s="217">
        <v>45818</v>
      </c>
      <c r="E164" s="217">
        <v>45930</v>
      </c>
      <c r="F164" s="233">
        <v>18400</v>
      </c>
    </row>
    <row r="165" spans="1:6">
      <c r="A165" s="183" t="s">
        <v>56</v>
      </c>
      <c r="B165" s="216" t="s">
        <v>191</v>
      </c>
      <c r="C165" s="110" t="s">
        <v>192</v>
      </c>
      <c r="D165" s="217">
        <v>45828</v>
      </c>
      <c r="E165" s="217">
        <v>45869</v>
      </c>
      <c r="F165" s="233">
        <v>1779</v>
      </c>
    </row>
    <row r="166" spans="1:6" ht="19.5" customHeight="1">
      <c r="A166" s="183" t="s">
        <v>84</v>
      </c>
      <c r="B166" s="216" t="s">
        <v>193</v>
      </c>
      <c r="C166" s="110" t="s">
        <v>194</v>
      </c>
      <c r="D166" s="217">
        <v>45838</v>
      </c>
      <c r="E166" s="217">
        <v>45898</v>
      </c>
      <c r="F166" s="233">
        <v>7500</v>
      </c>
    </row>
    <row r="167" spans="1:6" ht="20.25" customHeight="1">
      <c r="A167" s="114" t="s">
        <v>15</v>
      </c>
      <c r="B167" s="114" t="s">
        <v>195</v>
      </c>
      <c r="C167" s="206" t="s">
        <v>27</v>
      </c>
      <c r="D167" s="103">
        <v>45845</v>
      </c>
      <c r="E167" s="103">
        <v>46112</v>
      </c>
      <c r="F167" s="228">
        <v>100000</v>
      </c>
    </row>
    <row r="168" spans="1:6">
      <c r="A168" s="183" t="s">
        <v>29</v>
      </c>
      <c r="B168" s="183" t="s">
        <v>196</v>
      </c>
      <c r="C168" s="247" t="s">
        <v>164</v>
      </c>
      <c r="D168" s="217">
        <v>45845</v>
      </c>
      <c r="E168" s="217">
        <v>45952</v>
      </c>
      <c r="F168" s="233">
        <v>5200</v>
      </c>
    </row>
    <row r="169" spans="1:6">
      <c r="A169" s="114" t="s">
        <v>56</v>
      </c>
      <c r="B169" s="114" t="s">
        <v>197</v>
      </c>
      <c r="C169" s="206" t="s">
        <v>198</v>
      </c>
      <c r="D169" s="237">
        <v>45848</v>
      </c>
      <c r="E169" s="237">
        <v>46112</v>
      </c>
      <c r="F169" s="228">
        <v>30240</v>
      </c>
    </row>
    <row r="170" spans="1:6">
      <c r="A170" s="183" t="s">
        <v>29</v>
      </c>
      <c r="B170" s="216" t="s">
        <v>199</v>
      </c>
      <c r="C170" s="110" t="s">
        <v>200</v>
      </c>
      <c r="D170" s="217">
        <v>45853</v>
      </c>
      <c r="E170" s="217">
        <v>45747</v>
      </c>
      <c r="F170" s="233">
        <v>3275</v>
      </c>
    </row>
    <row r="171" spans="1:6" ht="28.5">
      <c r="A171" s="183" t="s">
        <v>53</v>
      </c>
      <c r="B171" s="183" t="s">
        <v>201</v>
      </c>
      <c r="C171" s="110" t="s">
        <v>202</v>
      </c>
      <c r="D171" s="217">
        <v>45863</v>
      </c>
      <c r="E171" s="217">
        <v>46592</v>
      </c>
      <c r="F171" s="233">
        <v>501804</v>
      </c>
    </row>
    <row r="172" spans="1:6" ht="21.75" customHeight="1">
      <c r="A172" s="114" t="s">
        <v>15</v>
      </c>
      <c r="B172" s="114" t="s">
        <v>203</v>
      </c>
      <c r="C172" s="206" t="s">
        <v>204</v>
      </c>
      <c r="D172" s="237">
        <v>45873</v>
      </c>
      <c r="E172" s="237">
        <v>46112</v>
      </c>
      <c r="F172" s="228">
        <v>19200</v>
      </c>
    </row>
    <row r="173" spans="1:6">
      <c r="A173" s="248" t="s">
        <v>56</v>
      </c>
      <c r="B173" s="248" t="s">
        <v>205</v>
      </c>
      <c r="C173" s="249" t="s">
        <v>206</v>
      </c>
      <c r="D173" s="250">
        <v>45887</v>
      </c>
      <c r="E173" s="250">
        <v>46112</v>
      </c>
      <c r="F173" s="251" t="s">
        <v>207</v>
      </c>
    </row>
    <row r="174" spans="1:6">
      <c r="A174" s="114" t="s">
        <v>56</v>
      </c>
      <c r="B174" s="216" t="s">
        <v>208</v>
      </c>
      <c r="C174" s="110" t="s">
        <v>181</v>
      </c>
      <c r="D174" s="217">
        <v>45901</v>
      </c>
      <c r="E174" s="217">
        <v>46112</v>
      </c>
      <c r="F174" s="233">
        <v>86100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7"/>
  <sheetViews>
    <sheetView workbookViewId="0">
      <selection sqref="A1:XFD1"/>
    </sheetView>
  </sheetViews>
  <sheetFormatPr defaultRowHeight="15"/>
  <cols>
    <col min="1" max="1" width="41.5703125" customWidth="1"/>
    <col min="2" max="2" width="66.140625" customWidth="1"/>
    <col min="3" max="3" width="56.140625" customWidth="1"/>
    <col min="4" max="4" width="16.5703125" style="30" customWidth="1"/>
    <col min="5" max="5" width="17.140625" style="30" customWidth="1"/>
    <col min="6" max="6" width="17.42578125" style="31" customWidth="1"/>
  </cols>
  <sheetData>
    <row r="1" spans="1:6" ht="60">
      <c r="A1" s="150" t="s">
        <v>0</v>
      </c>
      <c r="B1" s="150" t="s">
        <v>1</v>
      </c>
      <c r="C1" s="151" t="s">
        <v>2</v>
      </c>
      <c r="D1" s="152" t="s">
        <v>3</v>
      </c>
      <c r="E1" s="152" t="s">
        <v>4</v>
      </c>
      <c r="F1" s="153" t="s">
        <v>1145</v>
      </c>
    </row>
    <row r="2" spans="1:6">
      <c r="A2" s="8" t="s">
        <v>825</v>
      </c>
      <c r="B2" s="8" t="s">
        <v>980</v>
      </c>
      <c r="C2" s="9" t="s">
        <v>1146</v>
      </c>
      <c r="D2" s="10">
        <v>42628</v>
      </c>
      <c r="E2" s="10">
        <v>42460</v>
      </c>
      <c r="F2" s="69">
        <v>6000</v>
      </c>
    </row>
    <row r="3" spans="1:6" ht="29.25">
      <c r="A3" s="8" t="s">
        <v>909</v>
      </c>
      <c r="B3" s="8" t="s">
        <v>1147</v>
      </c>
      <c r="C3" s="8" t="s">
        <v>1148</v>
      </c>
      <c r="D3" s="10">
        <v>42706</v>
      </c>
      <c r="E3" s="10">
        <v>42460</v>
      </c>
      <c r="F3" s="69">
        <v>48090</v>
      </c>
    </row>
    <row r="4" spans="1:6" ht="28.5">
      <c r="A4" s="11" t="s">
        <v>1149</v>
      </c>
      <c r="B4" s="11" t="s">
        <v>1150</v>
      </c>
      <c r="C4" s="11" t="s">
        <v>1012</v>
      </c>
      <c r="D4" s="15">
        <v>41807</v>
      </c>
      <c r="E4" s="15">
        <v>42538</v>
      </c>
      <c r="F4" s="70">
        <v>161510</v>
      </c>
    </row>
    <row r="5" spans="1:6">
      <c r="A5" s="8" t="s">
        <v>869</v>
      </c>
      <c r="B5" s="8" t="s">
        <v>1151</v>
      </c>
      <c r="C5" s="9" t="s">
        <v>117</v>
      </c>
      <c r="D5" s="26">
        <v>42370</v>
      </c>
      <c r="E5" s="27">
        <v>42551</v>
      </c>
      <c r="F5" s="71">
        <v>32360</v>
      </c>
    </row>
    <row r="6" spans="1:6" ht="29.25">
      <c r="A6" s="8" t="s">
        <v>881</v>
      </c>
      <c r="B6" s="8" t="s">
        <v>1152</v>
      </c>
      <c r="C6" s="8" t="s">
        <v>1153</v>
      </c>
      <c r="D6" s="10">
        <v>42217</v>
      </c>
      <c r="E6" s="10">
        <v>42580</v>
      </c>
      <c r="F6" s="69">
        <v>209595</v>
      </c>
    </row>
    <row r="7" spans="1:6">
      <c r="A7" s="11" t="s">
        <v>750</v>
      </c>
      <c r="B7" s="11" t="s">
        <v>1154</v>
      </c>
      <c r="C7" s="11" t="s">
        <v>412</v>
      </c>
      <c r="D7" s="15">
        <v>41743</v>
      </c>
      <c r="E7" s="15">
        <v>42582</v>
      </c>
      <c r="F7" s="70">
        <f>1171603.41-100000</f>
        <v>1071603.4099999999</v>
      </c>
    </row>
    <row r="8" spans="1:6">
      <c r="A8" s="11" t="s">
        <v>750</v>
      </c>
      <c r="B8" s="11" t="s">
        <v>1154</v>
      </c>
      <c r="C8" s="11" t="s">
        <v>1155</v>
      </c>
      <c r="D8" s="15">
        <v>41743</v>
      </c>
      <c r="E8" s="15">
        <v>42582</v>
      </c>
      <c r="F8" s="70">
        <f>1191229-100000</f>
        <v>1091229</v>
      </c>
    </row>
    <row r="9" spans="1:6" ht="29.25">
      <c r="A9" s="11" t="s">
        <v>750</v>
      </c>
      <c r="B9" s="8" t="s">
        <v>1156</v>
      </c>
      <c r="C9" s="4" t="s">
        <v>1157</v>
      </c>
      <c r="D9" s="10">
        <v>42522</v>
      </c>
      <c r="E9" s="10">
        <v>42582</v>
      </c>
      <c r="F9" s="69">
        <v>5252</v>
      </c>
    </row>
    <row r="10" spans="1:6">
      <c r="A10" s="11" t="s">
        <v>750</v>
      </c>
      <c r="B10" s="11" t="s">
        <v>1154</v>
      </c>
      <c r="C10" s="11" t="s">
        <v>1158</v>
      </c>
      <c r="D10" s="15">
        <v>41743</v>
      </c>
      <c r="E10" s="15">
        <v>42582</v>
      </c>
      <c r="F10" s="70">
        <f>1224000-100000</f>
        <v>1124000</v>
      </c>
    </row>
    <row r="11" spans="1:6">
      <c r="A11" s="8" t="s">
        <v>825</v>
      </c>
      <c r="B11" s="8" t="s">
        <v>1159</v>
      </c>
      <c r="C11" s="9" t="s">
        <v>1012</v>
      </c>
      <c r="D11" s="10">
        <v>42522</v>
      </c>
      <c r="E11" s="10">
        <v>42582</v>
      </c>
      <c r="F11" s="69">
        <v>14000</v>
      </c>
    </row>
    <row r="12" spans="1:6" ht="29.25">
      <c r="A12" s="11" t="s">
        <v>750</v>
      </c>
      <c r="B12" s="8" t="s">
        <v>1160</v>
      </c>
      <c r="C12" s="8" t="s">
        <v>434</v>
      </c>
      <c r="D12" s="10">
        <v>42439</v>
      </c>
      <c r="E12" s="10">
        <v>42582</v>
      </c>
      <c r="F12" s="69">
        <v>10000</v>
      </c>
    </row>
    <row r="13" spans="1:6">
      <c r="A13" s="11" t="s">
        <v>750</v>
      </c>
      <c r="B13" s="8" t="s">
        <v>1161</v>
      </c>
      <c r="C13" s="9" t="s">
        <v>813</v>
      </c>
      <c r="D13" s="10">
        <v>42532</v>
      </c>
      <c r="E13" s="10">
        <v>42613</v>
      </c>
      <c r="F13" s="69">
        <v>9000</v>
      </c>
    </row>
    <row r="14" spans="1:6">
      <c r="A14" s="11" t="s">
        <v>750</v>
      </c>
      <c r="B14" s="8" t="s">
        <v>1162</v>
      </c>
      <c r="C14" s="8" t="s">
        <v>1163</v>
      </c>
      <c r="D14" s="10">
        <v>42438</v>
      </c>
      <c r="E14" s="10">
        <v>42613</v>
      </c>
      <c r="F14" s="69">
        <v>88776</v>
      </c>
    </row>
    <row r="15" spans="1:6">
      <c r="A15" s="11" t="s">
        <v>750</v>
      </c>
      <c r="B15" s="8" t="s">
        <v>1162</v>
      </c>
      <c r="C15" s="8" t="s">
        <v>662</v>
      </c>
      <c r="D15" s="10">
        <v>42438</v>
      </c>
      <c r="E15" s="10">
        <v>42613</v>
      </c>
      <c r="F15" s="69">
        <v>51294</v>
      </c>
    </row>
    <row r="16" spans="1:6">
      <c r="A16" s="11" t="s">
        <v>750</v>
      </c>
      <c r="B16" s="8" t="s">
        <v>1164</v>
      </c>
      <c r="C16" s="8" t="s">
        <v>1165</v>
      </c>
      <c r="D16" s="10">
        <v>42333</v>
      </c>
      <c r="E16" s="10">
        <v>42613</v>
      </c>
      <c r="F16" s="69">
        <v>86475</v>
      </c>
    </row>
    <row r="17" spans="1:6">
      <c r="A17" s="11" t="s">
        <v>750</v>
      </c>
      <c r="B17" s="8" t="s">
        <v>1162</v>
      </c>
      <c r="C17" s="2" t="s">
        <v>1157</v>
      </c>
      <c r="D17" s="10">
        <v>42438</v>
      </c>
      <c r="E17" s="10">
        <v>42613</v>
      </c>
      <c r="F17" s="69">
        <v>55350</v>
      </c>
    </row>
    <row r="18" spans="1:6">
      <c r="A18" s="11" t="s">
        <v>750</v>
      </c>
      <c r="B18" s="8" t="s">
        <v>1166</v>
      </c>
      <c r="C18" s="8" t="s">
        <v>1148</v>
      </c>
      <c r="D18" s="10">
        <v>42333</v>
      </c>
      <c r="E18" s="10">
        <v>42613</v>
      </c>
      <c r="F18" s="69">
        <f>154800+14900</f>
        <v>169700</v>
      </c>
    </row>
    <row r="19" spans="1:6" ht="29.25">
      <c r="A19" s="8" t="s">
        <v>984</v>
      </c>
      <c r="B19" s="8" t="s">
        <v>1167</v>
      </c>
      <c r="C19" s="9" t="s">
        <v>1012</v>
      </c>
      <c r="D19" s="10">
        <v>42461</v>
      </c>
      <c r="E19" s="10">
        <v>42613</v>
      </c>
      <c r="F19" s="69">
        <v>6269</v>
      </c>
    </row>
    <row r="20" spans="1:6" ht="29.25">
      <c r="A20" s="8" t="s">
        <v>825</v>
      </c>
      <c r="B20" s="8" t="s">
        <v>1168</v>
      </c>
      <c r="C20" s="9" t="s">
        <v>1012</v>
      </c>
      <c r="D20" s="10">
        <v>42552</v>
      </c>
      <c r="E20" s="10">
        <v>42613</v>
      </c>
      <c r="F20" s="69">
        <v>1212</v>
      </c>
    </row>
    <row r="21" spans="1:6">
      <c r="A21" s="11" t="s">
        <v>750</v>
      </c>
      <c r="B21" s="8" t="s">
        <v>1162</v>
      </c>
      <c r="C21" s="8" t="s">
        <v>670</v>
      </c>
      <c r="D21" s="10">
        <v>42439</v>
      </c>
      <c r="E21" s="10">
        <v>42613</v>
      </c>
      <c r="F21" s="69">
        <v>17911</v>
      </c>
    </row>
    <row r="22" spans="1:6" ht="29.25">
      <c r="A22" s="8" t="s">
        <v>933</v>
      </c>
      <c r="B22" s="8" t="s">
        <v>1169</v>
      </c>
      <c r="C22" s="8" t="s">
        <v>1170</v>
      </c>
      <c r="D22" s="10">
        <v>42565</v>
      </c>
      <c r="E22" s="10">
        <v>42614</v>
      </c>
      <c r="F22" s="69">
        <v>17382</v>
      </c>
    </row>
    <row r="23" spans="1:6" ht="29.25">
      <c r="A23" s="8" t="s">
        <v>933</v>
      </c>
      <c r="B23" s="8" t="s">
        <v>1171</v>
      </c>
      <c r="C23" s="9" t="s">
        <v>604</v>
      </c>
      <c r="D23" s="10">
        <v>42574</v>
      </c>
      <c r="E23" s="10">
        <v>42614</v>
      </c>
      <c r="F23" s="69">
        <v>14520</v>
      </c>
    </row>
    <row r="24" spans="1:6">
      <c r="A24" s="11" t="s">
        <v>750</v>
      </c>
      <c r="B24" s="8" t="s">
        <v>1172</v>
      </c>
      <c r="C24" s="9" t="s">
        <v>874</v>
      </c>
      <c r="D24" s="10">
        <v>42614</v>
      </c>
      <c r="E24" s="10">
        <v>42623</v>
      </c>
      <c r="F24" s="69">
        <v>3910</v>
      </c>
    </row>
    <row r="25" spans="1:6" ht="29.25">
      <c r="A25" s="8" t="s">
        <v>81</v>
      </c>
      <c r="B25" s="8" t="s">
        <v>1173</v>
      </c>
      <c r="C25" s="9" t="s">
        <v>584</v>
      </c>
      <c r="D25" s="10">
        <v>42642</v>
      </c>
      <c r="E25" s="10">
        <v>42642</v>
      </c>
      <c r="F25" s="69">
        <v>22146.05</v>
      </c>
    </row>
    <row r="26" spans="1:6" ht="29.25">
      <c r="A26" s="8" t="s">
        <v>1174</v>
      </c>
      <c r="B26" s="8" t="s">
        <v>1175</v>
      </c>
      <c r="C26" s="8" t="s">
        <v>1176</v>
      </c>
      <c r="D26" s="10">
        <v>42408</v>
      </c>
      <c r="E26" s="10">
        <v>42643</v>
      </c>
      <c r="F26" s="69">
        <v>10310</v>
      </c>
    </row>
    <row r="27" spans="1:6">
      <c r="A27" s="8" t="s">
        <v>398</v>
      </c>
      <c r="B27" s="8" t="s">
        <v>1177</v>
      </c>
      <c r="C27" s="9" t="s">
        <v>1035</v>
      </c>
      <c r="D27" s="10">
        <v>42552</v>
      </c>
      <c r="E27" s="10">
        <v>42643</v>
      </c>
      <c r="F27" s="69">
        <v>2840.76</v>
      </c>
    </row>
    <row r="28" spans="1:6" ht="29.25">
      <c r="A28" s="11" t="s">
        <v>750</v>
      </c>
      <c r="B28" s="8" t="s">
        <v>1178</v>
      </c>
      <c r="C28" s="8" t="s">
        <v>1179</v>
      </c>
      <c r="D28" s="10">
        <v>42531</v>
      </c>
      <c r="E28" s="10">
        <v>42643</v>
      </c>
      <c r="F28" s="69">
        <v>3500</v>
      </c>
    </row>
    <row r="29" spans="1:6" ht="29.25">
      <c r="A29" s="8" t="s">
        <v>933</v>
      </c>
      <c r="B29" s="8" t="s">
        <v>1180</v>
      </c>
      <c r="C29" s="9" t="s">
        <v>662</v>
      </c>
      <c r="D29" s="10">
        <v>42583</v>
      </c>
      <c r="E29" s="10">
        <v>42674</v>
      </c>
      <c r="F29" s="69">
        <v>22605.599999999999</v>
      </c>
    </row>
    <row r="30" spans="1:6" ht="29.25">
      <c r="A30" s="11" t="s">
        <v>750</v>
      </c>
      <c r="B30" s="8" t="s">
        <v>1181</v>
      </c>
      <c r="C30" s="9" t="s">
        <v>1012</v>
      </c>
      <c r="D30" s="10">
        <v>42633</v>
      </c>
      <c r="E30" s="10">
        <v>42674</v>
      </c>
      <c r="F30" s="69">
        <v>5010</v>
      </c>
    </row>
    <row r="31" spans="1:6">
      <c r="A31" s="8" t="s">
        <v>825</v>
      </c>
      <c r="B31" s="8" t="s">
        <v>1182</v>
      </c>
      <c r="C31" s="9" t="s">
        <v>1021</v>
      </c>
      <c r="D31" s="10">
        <v>42590</v>
      </c>
      <c r="E31" s="10">
        <v>42675</v>
      </c>
      <c r="F31" s="69">
        <v>34985</v>
      </c>
    </row>
    <row r="32" spans="1:6">
      <c r="A32" s="8" t="s">
        <v>398</v>
      </c>
      <c r="B32" s="8" t="s">
        <v>1183</v>
      </c>
      <c r="C32" s="9" t="s">
        <v>1184</v>
      </c>
      <c r="D32" s="10">
        <v>42552</v>
      </c>
      <c r="E32" s="10">
        <v>42678</v>
      </c>
      <c r="F32" s="69">
        <v>27009</v>
      </c>
    </row>
    <row r="33" spans="1:6" ht="29.25">
      <c r="A33" s="11" t="s">
        <v>750</v>
      </c>
      <c r="B33" s="8" t="s">
        <v>1185</v>
      </c>
      <c r="C33" s="8" t="s">
        <v>1148</v>
      </c>
      <c r="D33" s="10">
        <v>42597</v>
      </c>
      <c r="E33" s="10">
        <v>42704</v>
      </c>
      <c r="F33" s="69">
        <v>9000</v>
      </c>
    </row>
    <row r="34" spans="1:6">
      <c r="A34" s="11" t="s">
        <v>750</v>
      </c>
      <c r="B34" s="8" t="s">
        <v>1186</v>
      </c>
      <c r="C34" s="9" t="s">
        <v>1187</v>
      </c>
      <c r="D34" s="10">
        <v>42663</v>
      </c>
      <c r="E34" s="10">
        <v>42704</v>
      </c>
      <c r="F34" s="69">
        <v>14985</v>
      </c>
    </row>
    <row r="35" spans="1:6">
      <c r="A35" s="11" t="s">
        <v>750</v>
      </c>
      <c r="B35" s="8" t="s">
        <v>1188</v>
      </c>
      <c r="C35" s="8" t="s">
        <v>1148</v>
      </c>
      <c r="D35" s="10">
        <v>42675</v>
      </c>
      <c r="E35" s="10">
        <v>42713</v>
      </c>
      <c r="F35" s="69">
        <v>7850</v>
      </c>
    </row>
    <row r="36" spans="1:6">
      <c r="A36" s="11" t="s">
        <v>750</v>
      </c>
      <c r="B36" s="8" t="s">
        <v>1189</v>
      </c>
      <c r="C36" s="9" t="s">
        <v>1190</v>
      </c>
      <c r="D36" s="10">
        <v>42685</v>
      </c>
      <c r="E36" s="10">
        <v>42727</v>
      </c>
      <c r="F36" s="69">
        <v>9660</v>
      </c>
    </row>
    <row r="37" spans="1:6" ht="57.75">
      <c r="A37" s="11" t="s">
        <v>750</v>
      </c>
      <c r="B37" s="8" t="s">
        <v>1191</v>
      </c>
      <c r="C37" s="9" t="s">
        <v>601</v>
      </c>
      <c r="D37" s="10">
        <v>42499</v>
      </c>
      <c r="E37" s="10">
        <v>42727</v>
      </c>
      <c r="F37" s="69">
        <f>(33000+2000)</f>
        <v>35000</v>
      </c>
    </row>
    <row r="38" spans="1:6">
      <c r="A38" s="11" t="s">
        <v>750</v>
      </c>
      <c r="B38" s="8" t="s">
        <v>1192</v>
      </c>
      <c r="C38" s="9" t="s">
        <v>1193</v>
      </c>
      <c r="D38" s="10">
        <v>42555</v>
      </c>
      <c r="E38" s="10">
        <v>42734</v>
      </c>
      <c r="F38" s="69">
        <v>61500</v>
      </c>
    </row>
    <row r="39" spans="1:6" ht="29.25">
      <c r="A39" s="8" t="s">
        <v>869</v>
      </c>
      <c r="B39" s="8" t="s">
        <v>1194</v>
      </c>
      <c r="C39" s="8" t="s">
        <v>804</v>
      </c>
      <c r="D39" s="10">
        <v>42205</v>
      </c>
      <c r="E39" s="10">
        <v>42735</v>
      </c>
      <c r="F39" s="69">
        <v>57600</v>
      </c>
    </row>
    <row r="40" spans="1:6">
      <c r="A40" s="11" t="s">
        <v>750</v>
      </c>
      <c r="B40" s="8" t="s">
        <v>1195</v>
      </c>
      <c r="C40" s="8" t="s">
        <v>1196</v>
      </c>
      <c r="D40" s="10">
        <v>42430</v>
      </c>
      <c r="E40" s="10">
        <v>42735</v>
      </c>
      <c r="F40" s="69">
        <v>36200</v>
      </c>
    </row>
    <row r="41" spans="1:6" ht="29.25">
      <c r="A41" s="11" t="s">
        <v>750</v>
      </c>
      <c r="B41" s="8" t="s">
        <v>1197</v>
      </c>
      <c r="C41" s="9" t="s">
        <v>1012</v>
      </c>
      <c r="D41" s="10">
        <v>42655</v>
      </c>
      <c r="E41" s="10">
        <v>42735</v>
      </c>
      <c r="F41" s="69">
        <v>24683</v>
      </c>
    </row>
    <row r="42" spans="1:6" ht="29.25">
      <c r="A42" s="8" t="s">
        <v>825</v>
      </c>
      <c r="B42" s="8" t="s">
        <v>1198</v>
      </c>
      <c r="C42" s="9" t="s">
        <v>804</v>
      </c>
      <c r="D42" s="10">
        <v>42491</v>
      </c>
      <c r="E42" s="10">
        <v>42765</v>
      </c>
      <c r="F42" s="69">
        <v>26400</v>
      </c>
    </row>
    <row r="43" spans="1:6">
      <c r="A43" s="11" t="s">
        <v>750</v>
      </c>
      <c r="B43" s="8" t="s">
        <v>1199</v>
      </c>
      <c r="C43" s="9" t="s">
        <v>813</v>
      </c>
      <c r="D43" s="10">
        <v>42725</v>
      </c>
      <c r="E43" s="10">
        <v>42766</v>
      </c>
      <c r="F43" s="69">
        <v>4800</v>
      </c>
    </row>
    <row r="44" spans="1:6" ht="29.25">
      <c r="A44" s="11" t="s">
        <v>750</v>
      </c>
      <c r="B44" s="8" t="s">
        <v>1200</v>
      </c>
      <c r="C44" s="8" t="s">
        <v>860</v>
      </c>
      <c r="D44" s="10">
        <v>42503</v>
      </c>
      <c r="E44" s="10">
        <v>42766</v>
      </c>
      <c r="F44" s="69">
        <f>(69848+3000)</f>
        <v>72848</v>
      </c>
    </row>
    <row r="45" spans="1:6" ht="29.25">
      <c r="A45" s="8" t="s">
        <v>881</v>
      </c>
      <c r="B45" s="8" t="s">
        <v>1201</v>
      </c>
      <c r="C45" s="8" t="s">
        <v>584</v>
      </c>
      <c r="D45" s="10">
        <v>42278</v>
      </c>
      <c r="E45" s="10">
        <v>42766</v>
      </c>
      <c r="F45" s="69">
        <v>51440</v>
      </c>
    </row>
    <row r="46" spans="1:6" ht="29.25">
      <c r="A46" s="8" t="s">
        <v>992</v>
      </c>
      <c r="B46" s="8" t="s">
        <v>1202</v>
      </c>
      <c r="C46" s="9" t="s">
        <v>1203</v>
      </c>
      <c r="D46" s="10">
        <v>42658</v>
      </c>
      <c r="E46" s="10">
        <v>42766</v>
      </c>
      <c r="F46" s="69">
        <v>9950</v>
      </c>
    </row>
    <row r="47" spans="1:6">
      <c r="A47" s="11" t="s">
        <v>750</v>
      </c>
      <c r="B47" s="8" t="s">
        <v>1204</v>
      </c>
      <c r="C47" s="9" t="s">
        <v>601</v>
      </c>
      <c r="D47" s="10">
        <v>42717</v>
      </c>
      <c r="E47" s="10">
        <v>42766</v>
      </c>
      <c r="F47" s="69">
        <v>4950</v>
      </c>
    </row>
    <row r="48" spans="1:6" ht="29.25">
      <c r="A48" s="8" t="s">
        <v>909</v>
      </c>
      <c r="B48" s="8" t="s">
        <v>1205</v>
      </c>
      <c r="C48" s="9" t="s">
        <v>1206</v>
      </c>
      <c r="D48" s="10">
        <v>42675</v>
      </c>
      <c r="E48" s="10">
        <v>42794</v>
      </c>
      <c r="F48" s="69">
        <v>12710</v>
      </c>
    </row>
    <row r="49" spans="1:6" ht="43.5">
      <c r="A49" s="11" t="s">
        <v>750</v>
      </c>
      <c r="B49" s="8" t="s">
        <v>1207</v>
      </c>
      <c r="C49" s="9" t="s">
        <v>886</v>
      </c>
      <c r="D49" s="10">
        <v>42726</v>
      </c>
      <c r="E49" s="10">
        <v>42794</v>
      </c>
      <c r="F49" s="69">
        <v>20910</v>
      </c>
    </row>
    <row r="50" spans="1:6">
      <c r="A50" s="8" t="s">
        <v>750</v>
      </c>
      <c r="B50" s="8" t="s">
        <v>1208</v>
      </c>
      <c r="C50" s="9" t="s">
        <v>1056</v>
      </c>
      <c r="D50" s="10">
        <v>42766</v>
      </c>
      <c r="E50" s="10">
        <v>42794</v>
      </c>
      <c r="F50" s="69">
        <v>10500</v>
      </c>
    </row>
    <row r="51" spans="1:6" ht="29.25">
      <c r="A51" s="8" t="s">
        <v>909</v>
      </c>
      <c r="B51" s="8" t="s">
        <v>1205</v>
      </c>
      <c r="C51" s="9" t="s">
        <v>1209</v>
      </c>
      <c r="D51" s="10">
        <v>42675</v>
      </c>
      <c r="E51" s="10">
        <v>42794</v>
      </c>
      <c r="F51" s="69">
        <v>5500</v>
      </c>
    </row>
    <row r="52" spans="1:6" ht="29.25">
      <c r="A52" s="8" t="s">
        <v>992</v>
      </c>
      <c r="B52" s="8" t="s">
        <v>1202</v>
      </c>
      <c r="C52" s="9" t="s">
        <v>233</v>
      </c>
      <c r="D52" s="10">
        <v>42658</v>
      </c>
      <c r="E52" s="10">
        <v>42794</v>
      </c>
      <c r="F52" s="69">
        <v>9950</v>
      </c>
    </row>
    <row r="53" spans="1:6" ht="29.25">
      <c r="A53" s="8" t="s">
        <v>909</v>
      </c>
      <c r="B53" s="8" t="s">
        <v>1205</v>
      </c>
      <c r="C53" s="9" t="s">
        <v>1210</v>
      </c>
      <c r="D53" s="10">
        <v>42675</v>
      </c>
      <c r="E53" s="10">
        <v>42794</v>
      </c>
      <c r="F53" s="69">
        <v>15000</v>
      </c>
    </row>
    <row r="54" spans="1:6" ht="29.25">
      <c r="A54" s="8" t="s">
        <v>825</v>
      </c>
      <c r="B54" s="8" t="s">
        <v>1211</v>
      </c>
      <c r="C54" s="9" t="s">
        <v>852</v>
      </c>
      <c r="D54" s="10">
        <v>42522</v>
      </c>
      <c r="E54" s="10">
        <v>42794</v>
      </c>
      <c r="F54" s="69">
        <v>3000</v>
      </c>
    </row>
    <row r="55" spans="1:6" ht="29.25">
      <c r="A55" s="11" t="s">
        <v>750</v>
      </c>
      <c r="B55" s="8" t="s">
        <v>1212</v>
      </c>
      <c r="C55" s="9" t="s">
        <v>1213</v>
      </c>
      <c r="D55" s="10">
        <v>42541</v>
      </c>
      <c r="E55" s="10">
        <v>42797</v>
      </c>
      <c r="F55" s="69">
        <v>6000</v>
      </c>
    </row>
    <row r="56" spans="1:6">
      <c r="A56" s="8" t="s">
        <v>825</v>
      </c>
      <c r="B56" s="8" t="s">
        <v>1214</v>
      </c>
      <c r="C56" s="9" t="s">
        <v>804</v>
      </c>
      <c r="D56" s="10">
        <v>42747</v>
      </c>
      <c r="E56" s="10">
        <v>42804</v>
      </c>
      <c r="F56" s="69">
        <v>59880</v>
      </c>
    </row>
    <row r="57" spans="1:6">
      <c r="A57" s="8" t="s">
        <v>825</v>
      </c>
      <c r="B57" s="8" t="s">
        <v>1214</v>
      </c>
      <c r="C57" s="9" t="s">
        <v>1215</v>
      </c>
      <c r="D57" s="10">
        <v>42747</v>
      </c>
      <c r="E57" s="10">
        <v>42804</v>
      </c>
      <c r="F57" s="69">
        <v>42140</v>
      </c>
    </row>
    <row r="58" spans="1:6" ht="43.5">
      <c r="A58" s="8" t="s">
        <v>984</v>
      </c>
      <c r="B58" s="8" t="s">
        <v>1216</v>
      </c>
      <c r="C58" s="9" t="s">
        <v>1217</v>
      </c>
      <c r="D58" s="10">
        <v>42534</v>
      </c>
      <c r="E58" s="10">
        <v>42808</v>
      </c>
      <c r="F58" s="69">
        <v>10920</v>
      </c>
    </row>
    <row r="59" spans="1:6">
      <c r="A59" s="11" t="s">
        <v>750</v>
      </c>
      <c r="B59" s="8" t="s">
        <v>1218</v>
      </c>
      <c r="C59" s="9" t="s">
        <v>988</v>
      </c>
      <c r="D59" s="10">
        <v>42705</v>
      </c>
      <c r="E59" s="10">
        <v>42809</v>
      </c>
      <c r="F59" s="69">
        <v>9800</v>
      </c>
    </row>
    <row r="60" spans="1:6">
      <c r="A60" s="8" t="s">
        <v>776</v>
      </c>
      <c r="B60" s="8" t="s">
        <v>1219</v>
      </c>
      <c r="C60" s="9" t="s">
        <v>1012</v>
      </c>
      <c r="D60" s="10">
        <v>42761</v>
      </c>
      <c r="E60" s="10">
        <v>42809</v>
      </c>
      <c r="F60" s="69">
        <v>10200</v>
      </c>
    </row>
    <row r="61" spans="1:6">
      <c r="A61" s="8" t="s">
        <v>825</v>
      </c>
      <c r="B61" s="8" t="s">
        <v>1220</v>
      </c>
      <c r="C61" s="9" t="s">
        <v>996</v>
      </c>
      <c r="D61" s="10">
        <v>42745</v>
      </c>
      <c r="E61" s="10">
        <v>42814</v>
      </c>
      <c r="F61" s="69">
        <v>10000</v>
      </c>
    </row>
    <row r="62" spans="1:6" ht="29.25">
      <c r="A62" s="8" t="s">
        <v>825</v>
      </c>
      <c r="B62" s="8" t="s">
        <v>1221</v>
      </c>
      <c r="C62" s="9" t="s">
        <v>996</v>
      </c>
      <c r="D62" s="10">
        <v>42745</v>
      </c>
      <c r="E62" s="10">
        <v>42814</v>
      </c>
      <c r="F62" s="69">
        <v>10000</v>
      </c>
    </row>
    <row r="63" spans="1:6" ht="29.25">
      <c r="A63" s="8" t="s">
        <v>909</v>
      </c>
      <c r="B63" s="8" t="s">
        <v>1205</v>
      </c>
      <c r="C63" s="9" t="s">
        <v>1222</v>
      </c>
      <c r="D63" s="10">
        <v>42675</v>
      </c>
      <c r="E63" s="10">
        <v>42815</v>
      </c>
      <c r="F63" s="69">
        <v>15000</v>
      </c>
    </row>
    <row r="64" spans="1:6">
      <c r="A64" s="8" t="s">
        <v>825</v>
      </c>
      <c r="B64" s="8" t="s">
        <v>1223</v>
      </c>
      <c r="C64" s="9" t="s">
        <v>91</v>
      </c>
      <c r="D64" s="10">
        <v>42760</v>
      </c>
      <c r="E64" s="10">
        <v>42818</v>
      </c>
      <c r="F64" s="69">
        <v>19986</v>
      </c>
    </row>
    <row r="65" spans="1:6" ht="29.25">
      <c r="A65" s="8" t="s">
        <v>933</v>
      </c>
      <c r="B65" s="8" t="s">
        <v>1070</v>
      </c>
      <c r="C65" s="9" t="s">
        <v>1213</v>
      </c>
      <c r="D65" s="10">
        <v>42681</v>
      </c>
      <c r="E65" s="10">
        <v>42824</v>
      </c>
      <c r="F65" s="69">
        <v>9500</v>
      </c>
    </row>
    <row r="66" spans="1:6" ht="29.25">
      <c r="A66" s="8" t="s">
        <v>933</v>
      </c>
      <c r="B66" s="8" t="s">
        <v>1070</v>
      </c>
      <c r="C66" s="9" t="s">
        <v>906</v>
      </c>
      <c r="D66" s="10">
        <v>42681</v>
      </c>
      <c r="E66" s="10">
        <v>42824</v>
      </c>
      <c r="F66" s="69">
        <v>9500</v>
      </c>
    </row>
    <row r="67" spans="1:6" ht="29.25">
      <c r="A67" s="8" t="s">
        <v>933</v>
      </c>
      <c r="B67" s="8" t="s">
        <v>1070</v>
      </c>
      <c r="C67" s="8" t="s">
        <v>876</v>
      </c>
      <c r="D67" s="10">
        <v>42681</v>
      </c>
      <c r="E67" s="10">
        <v>42824</v>
      </c>
      <c r="F67" s="69">
        <v>9500</v>
      </c>
    </row>
    <row r="68" spans="1:6" ht="29.25">
      <c r="A68" s="8" t="s">
        <v>933</v>
      </c>
      <c r="B68" s="8" t="s">
        <v>1070</v>
      </c>
      <c r="C68" s="8" t="s">
        <v>747</v>
      </c>
      <c r="D68" s="10">
        <v>42681</v>
      </c>
      <c r="E68" s="10">
        <v>42824</v>
      </c>
      <c r="F68" s="69">
        <v>9500</v>
      </c>
    </row>
    <row r="69" spans="1:6">
      <c r="A69" s="11" t="s">
        <v>750</v>
      </c>
      <c r="B69" s="8" t="s">
        <v>1224</v>
      </c>
      <c r="C69" s="8" t="s">
        <v>1225</v>
      </c>
      <c r="D69" s="10">
        <v>42522</v>
      </c>
      <c r="E69" s="10">
        <v>42825</v>
      </c>
      <c r="F69" s="69">
        <v>95000</v>
      </c>
    </row>
    <row r="70" spans="1:6">
      <c r="A70" s="8" t="s">
        <v>825</v>
      </c>
      <c r="B70" s="8" t="s">
        <v>1226</v>
      </c>
      <c r="C70" s="9" t="s">
        <v>1225</v>
      </c>
      <c r="D70" s="10">
        <v>42618</v>
      </c>
      <c r="E70" s="10">
        <v>42825</v>
      </c>
      <c r="F70" s="69">
        <v>29800</v>
      </c>
    </row>
    <row r="71" spans="1:6">
      <c r="A71" s="8" t="s">
        <v>825</v>
      </c>
      <c r="B71" s="8" t="s">
        <v>1227</v>
      </c>
      <c r="C71" s="9" t="s">
        <v>804</v>
      </c>
      <c r="D71" s="10">
        <v>42758</v>
      </c>
      <c r="E71" s="10">
        <v>42825</v>
      </c>
      <c r="F71" s="69">
        <v>10000</v>
      </c>
    </row>
    <row r="72" spans="1:6" ht="29.25">
      <c r="A72" s="8" t="s">
        <v>825</v>
      </c>
      <c r="B72" s="8" t="s">
        <v>1228</v>
      </c>
      <c r="C72" s="8" t="s">
        <v>1229</v>
      </c>
      <c r="D72" s="10">
        <v>42744</v>
      </c>
      <c r="E72" s="10">
        <v>42825</v>
      </c>
      <c r="F72" s="69">
        <v>10000</v>
      </c>
    </row>
    <row r="73" spans="1:6" ht="29.25">
      <c r="A73" s="8" t="s">
        <v>825</v>
      </c>
      <c r="B73" s="8" t="s">
        <v>1230</v>
      </c>
      <c r="C73" s="8" t="s">
        <v>1229</v>
      </c>
      <c r="D73" s="10">
        <v>42745</v>
      </c>
      <c r="E73" s="10">
        <v>42825</v>
      </c>
      <c r="F73" s="69">
        <v>10000</v>
      </c>
    </row>
    <row r="74" spans="1:6" ht="29.25">
      <c r="A74" s="11" t="s">
        <v>750</v>
      </c>
      <c r="B74" s="8" t="s">
        <v>1231</v>
      </c>
      <c r="C74" s="9" t="s">
        <v>874</v>
      </c>
      <c r="D74" s="10">
        <v>42576</v>
      </c>
      <c r="E74" s="10">
        <v>42825</v>
      </c>
      <c r="F74" s="69">
        <v>58303</v>
      </c>
    </row>
    <row r="75" spans="1:6">
      <c r="A75" s="8" t="s">
        <v>825</v>
      </c>
      <c r="B75" s="8" t="s">
        <v>980</v>
      </c>
      <c r="C75" s="9" t="s">
        <v>874</v>
      </c>
      <c r="D75" s="10">
        <v>42628</v>
      </c>
      <c r="E75" s="10">
        <v>42825</v>
      </c>
      <c r="F75" s="69">
        <v>11000</v>
      </c>
    </row>
    <row r="76" spans="1:6">
      <c r="A76" s="8" t="s">
        <v>825</v>
      </c>
      <c r="B76" s="8" t="s">
        <v>980</v>
      </c>
      <c r="C76" s="9" t="s">
        <v>1232</v>
      </c>
      <c r="D76" s="10">
        <v>42628</v>
      </c>
      <c r="E76" s="10">
        <v>42825</v>
      </c>
      <c r="F76" s="69">
        <v>7980</v>
      </c>
    </row>
    <row r="77" spans="1:6">
      <c r="A77" s="8" t="s">
        <v>825</v>
      </c>
      <c r="B77" s="8" t="s">
        <v>980</v>
      </c>
      <c r="C77" s="9" t="s">
        <v>988</v>
      </c>
      <c r="D77" s="10">
        <v>42628</v>
      </c>
      <c r="E77" s="10">
        <v>42825</v>
      </c>
      <c r="F77" s="69">
        <v>16500</v>
      </c>
    </row>
    <row r="78" spans="1:6">
      <c r="A78" s="8" t="s">
        <v>825</v>
      </c>
      <c r="B78" s="8" t="s">
        <v>980</v>
      </c>
      <c r="C78" s="9" t="s">
        <v>1233</v>
      </c>
      <c r="D78" s="10">
        <v>42628</v>
      </c>
      <c r="E78" s="10">
        <v>42825</v>
      </c>
      <c r="F78" s="69">
        <v>13400</v>
      </c>
    </row>
    <row r="79" spans="1:6" ht="29.25">
      <c r="A79" s="11" t="s">
        <v>750</v>
      </c>
      <c r="B79" s="8" t="s">
        <v>1231</v>
      </c>
      <c r="C79" s="9" t="s">
        <v>1213</v>
      </c>
      <c r="D79" s="10">
        <v>42592</v>
      </c>
      <c r="E79" s="10">
        <v>42825</v>
      </c>
      <c r="F79" s="69">
        <v>40319</v>
      </c>
    </row>
    <row r="80" spans="1:6" ht="29.25">
      <c r="A80" s="8" t="s">
        <v>909</v>
      </c>
      <c r="B80" s="8" t="s">
        <v>1234</v>
      </c>
      <c r="C80" s="9" t="s">
        <v>1213</v>
      </c>
      <c r="D80" s="10">
        <v>42681</v>
      </c>
      <c r="E80" s="10">
        <v>42825</v>
      </c>
      <c r="F80" s="69">
        <v>70000</v>
      </c>
    </row>
    <row r="81" spans="1:6" ht="29.25">
      <c r="A81" s="8" t="s">
        <v>933</v>
      </c>
      <c r="B81" s="8" t="s">
        <v>1070</v>
      </c>
      <c r="C81" s="9" t="s">
        <v>1213</v>
      </c>
      <c r="D81" s="10">
        <v>42681</v>
      </c>
      <c r="E81" s="10">
        <v>42825</v>
      </c>
      <c r="F81" s="69">
        <v>9500</v>
      </c>
    </row>
    <row r="82" spans="1:6">
      <c r="A82" s="8" t="s">
        <v>825</v>
      </c>
      <c r="B82" s="8" t="s">
        <v>980</v>
      </c>
      <c r="C82" s="9" t="s">
        <v>1235</v>
      </c>
      <c r="D82" s="10">
        <v>42628</v>
      </c>
      <c r="E82" s="10">
        <v>42825</v>
      </c>
      <c r="F82" s="69">
        <v>11000</v>
      </c>
    </row>
    <row r="83" spans="1:6">
      <c r="A83" s="11" t="s">
        <v>750</v>
      </c>
      <c r="B83" s="8" t="s">
        <v>1236</v>
      </c>
      <c r="C83" s="9" t="s">
        <v>813</v>
      </c>
      <c r="D83" s="10">
        <v>42461</v>
      </c>
      <c r="E83" s="10">
        <v>42825</v>
      </c>
      <c r="F83" s="69">
        <v>5868</v>
      </c>
    </row>
    <row r="84" spans="1:6">
      <c r="A84" s="8" t="s">
        <v>825</v>
      </c>
      <c r="B84" s="8" t="s">
        <v>1237</v>
      </c>
      <c r="C84" s="8" t="s">
        <v>1238</v>
      </c>
      <c r="D84" s="10">
        <v>42461</v>
      </c>
      <c r="E84" s="10">
        <v>42825</v>
      </c>
      <c r="F84" s="69">
        <v>1300</v>
      </c>
    </row>
    <row r="85" spans="1:6">
      <c r="A85" s="8" t="s">
        <v>750</v>
      </c>
      <c r="B85" s="8" t="s">
        <v>1239</v>
      </c>
      <c r="C85" s="9" t="s">
        <v>860</v>
      </c>
      <c r="D85" s="10">
        <v>42773</v>
      </c>
      <c r="E85" s="10">
        <v>42825</v>
      </c>
      <c r="F85" s="69">
        <v>24998</v>
      </c>
    </row>
    <row r="86" spans="1:6">
      <c r="A86" s="8" t="s">
        <v>825</v>
      </c>
      <c r="B86" s="8" t="s">
        <v>1237</v>
      </c>
      <c r="C86" s="8" t="s">
        <v>1240</v>
      </c>
      <c r="D86" s="10">
        <v>42461</v>
      </c>
      <c r="E86" s="10">
        <v>42825</v>
      </c>
      <c r="F86" s="69">
        <v>1750</v>
      </c>
    </row>
    <row r="87" spans="1:6">
      <c r="A87" s="8" t="s">
        <v>825</v>
      </c>
      <c r="B87" s="8" t="s">
        <v>1237</v>
      </c>
      <c r="C87" s="8" t="s">
        <v>1241</v>
      </c>
      <c r="D87" s="10">
        <v>42461</v>
      </c>
      <c r="E87" s="10">
        <v>42825</v>
      </c>
      <c r="F87" s="69">
        <v>1300</v>
      </c>
    </row>
    <row r="88" spans="1:6" ht="29.25">
      <c r="A88" s="11" t="s">
        <v>750</v>
      </c>
      <c r="B88" s="8" t="s">
        <v>1231</v>
      </c>
      <c r="C88" s="9" t="s">
        <v>662</v>
      </c>
      <c r="D88" s="10">
        <v>42576</v>
      </c>
      <c r="E88" s="10">
        <v>42825</v>
      </c>
      <c r="F88" s="69">
        <f>SUM(453402+22000)</f>
        <v>475402</v>
      </c>
    </row>
    <row r="89" spans="1:6">
      <c r="A89" s="11" t="s">
        <v>750</v>
      </c>
      <c r="B89" s="8" t="s">
        <v>1242</v>
      </c>
      <c r="C89" s="9" t="s">
        <v>662</v>
      </c>
      <c r="D89" s="10">
        <v>42738</v>
      </c>
      <c r="E89" s="10">
        <v>42825</v>
      </c>
      <c r="F89" s="69">
        <v>22000</v>
      </c>
    </row>
    <row r="90" spans="1:6">
      <c r="A90" s="8" t="s">
        <v>825</v>
      </c>
      <c r="B90" s="8" t="s">
        <v>997</v>
      </c>
      <c r="C90" s="9" t="s">
        <v>1243</v>
      </c>
      <c r="D90" s="10">
        <v>42598</v>
      </c>
      <c r="E90" s="10">
        <v>42825</v>
      </c>
      <c r="F90" s="69">
        <v>58280</v>
      </c>
    </row>
    <row r="91" spans="1:6">
      <c r="A91" s="11" t="s">
        <v>750</v>
      </c>
      <c r="B91" s="8" t="s">
        <v>1244</v>
      </c>
      <c r="C91" s="9" t="s">
        <v>1245</v>
      </c>
      <c r="D91" s="10">
        <v>42583</v>
      </c>
      <c r="E91" s="10">
        <v>42825</v>
      </c>
      <c r="F91" s="69">
        <v>179600</v>
      </c>
    </row>
    <row r="92" spans="1:6">
      <c r="A92" s="8" t="s">
        <v>825</v>
      </c>
      <c r="B92" s="8" t="s">
        <v>980</v>
      </c>
      <c r="C92" s="9" t="s">
        <v>1245</v>
      </c>
      <c r="D92" s="10">
        <v>42628</v>
      </c>
      <c r="E92" s="10">
        <v>42825</v>
      </c>
      <c r="F92" s="69">
        <v>10125</v>
      </c>
    </row>
    <row r="93" spans="1:6">
      <c r="A93" s="8" t="s">
        <v>825</v>
      </c>
      <c r="B93" s="8" t="s">
        <v>1237</v>
      </c>
      <c r="C93" s="8" t="s">
        <v>1246</v>
      </c>
      <c r="D93" s="10">
        <v>42461</v>
      </c>
      <c r="E93" s="10">
        <v>42825</v>
      </c>
      <c r="F93" s="69">
        <v>1500</v>
      </c>
    </row>
    <row r="94" spans="1:6" ht="29.25">
      <c r="A94" s="8" t="s">
        <v>909</v>
      </c>
      <c r="B94" s="8" t="s">
        <v>1247</v>
      </c>
      <c r="C94" s="9" t="s">
        <v>1056</v>
      </c>
      <c r="D94" s="10">
        <v>42724</v>
      </c>
      <c r="E94" s="10">
        <v>42825</v>
      </c>
      <c r="F94" s="69">
        <v>53310</v>
      </c>
    </row>
    <row r="95" spans="1:6" ht="29.25">
      <c r="A95" s="8" t="s">
        <v>909</v>
      </c>
      <c r="B95" s="8" t="s">
        <v>1247</v>
      </c>
      <c r="C95" s="9" t="s">
        <v>1165</v>
      </c>
      <c r="D95" s="10">
        <v>42663</v>
      </c>
      <c r="E95" s="10">
        <v>42825</v>
      </c>
      <c r="F95" s="69">
        <v>108840</v>
      </c>
    </row>
    <row r="96" spans="1:6" ht="29.25">
      <c r="A96" s="8" t="s">
        <v>909</v>
      </c>
      <c r="B96" s="8" t="s">
        <v>1248</v>
      </c>
      <c r="C96" s="9" t="s">
        <v>1165</v>
      </c>
      <c r="D96" s="10">
        <v>42685</v>
      </c>
      <c r="E96" s="10">
        <v>42825</v>
      </c>
      <c r="F96" s="69">
        <v>85216</v>
      </c>
    </row>
    <row r="97" spans="1:6">
      <c r="A97" s="8" t="s">
        <v>825</v>
      </c>
      <c r="B97" s="8" t="s">
        <v>1237</v>
      </c>
      <c r="C97" s="8" t="s">
        <v>1093</v>
      </c>
      <c r="D97" s="10">
        <v>42461</v>
      </c>
      <c r="E97" s="10">
        <v>42825</v>
      </c>
      <c r="F97" s="69">
        <v>1300</v>
      </c>
    </row>
    <row r="98" spans="1:6">
      <c r="A98" s="8" t="s">
        <v>825</v>
      </c>
      <c r="B98" s="8" t="s">
        <v>1237</v>
      </c>
      <c r="C98" s="8" t="s">
        <v>1094</v>
      </c>
      <c r="D98" s="10">
        <v>42461</v>
      </c>
      <c r="E98" s="10">
        <v>42825</v>
      </c>
      <c r="F98" s="69">
        <v>1500</v>
      </c>
    </row>
    <row r="99" spans="1:6">
      <c r="A99" s="11" t="s">
        <v>750</v>
      </c>
      <c r="B99" s="8" t="s">
        <v>1224</v>
      </c>
      <c r="C99" s="8" t="s">
        <v>613</v>
      </c>
      <c r="D99" s="10">
        <v>42522</v>
      </c>
      <c r="E99" s="10">
        <v>42825</v>
      </c>
      <c r="F99" s="69">
        <f>SUM(95000+43200+18000)</f>
        <v>156200</v>
      </c>
    </row>
    <row r="100" spans="1:6" ht="29.25">
      <c r="A100" s="8" t="s">
        <v>750</v>
      </c>
      <c r="B100" s="8" t="s">
        <v>1249</v>
      </c>
      <c r="C100" s="9" t="s">
        <v>676</v>
      </c>
      <c r="D100" s="10">
        <v>42751</v>
      </c>
      <c r="E100" s="10">
        <v>42825</v>
      </c>
      <c r="F100" s="69">
        <v>159508</v>
      </c>
    </row>
    <row r="101" spans="1:6" ht="43.5">
      <c r="A101" s="11" t="s">
        <v>750</v>
      </c>
      <c r="B101" s="8" t="s">
        <v>1250</v>
      </c>
      <c r="C101" s="9" t="s">
        <v>1251</v>
      </c>
      <c r="D101" s="10">
        <v>42681</v>
      </c>
      <c r="E101" s="10">
        <v>42825</v>
      </c>
      <c r="F101" s="69">
        <f>SUM(34970+40000)</f>
        <v>74970</v>
      </c>
    </row>
    <row r="102" spans="1:6">
      <c r="A102" s="8" t="s">
        <v>825</v>
      </c>
      <c r="B102" s="8" t="s">
        <v>1237</v>
      </c>
      <c r="C102" s="8" t="s">
        <v>1252</v>
      </c>
      <c r="D102" s="10">
        <v>42461</v>
      </c>
      <c r="E102" s="10">
        <v>42825</v>
      </c>
      <c r="F102" s="69">
        <v>1300</v>
      </c>
    </row>
    <row r="103" spans="1:6" ht="29.25">
      <c r="A103" s="8" t="s">
        <v>1253</v>
      </c>
      <c r="B103" s="8" t="s">
        <v>1254</v>
      </c>
      <c r="C103" s="9" t="s">
        <v>92</v>
      </c>
      <c r="D103" s="10">
        <v>42800</v>
      </c>
      <c r="E103" s="10">
        <v>42825</v>
      </c>
      <c r="F103" s="69">
        <v>7926</v>
      </c>
    </row>
    <row r="104" spans="1:6">
      <c r="A104" s="11" t="s">
        <v>750</v>
      </c>
      <c r="B104" s="8" t="s">
        <v>1224</v>
      </c>
      <c r="C104" s="8" t="s">
        <v>1255</v>
      </c>
      <c r="D104" s="10">
        <v>42522</v>
      </c>
      <c r="E104" s="10">
        <v>42825</v>
      </c>
      <c r="F104" s="69">
        <v>95000</v>
      </c>
    </row>
    <row r="105" spans="1:6">
      <c r="A105" s="8" t="s">
        <v>825</v>
      </c>
      <c r="B105" s="8" t="s">
        <v>1237</v>
      </c>
      <c r="C105" s="8" t="s">
        <v>1095</v>
      </c>
      <c r="D105" s="10">
        <v>42461</v>
      </c>
      <c r="E105" s="10">
        <v>42825</v>
      </c>
      <c r="F105" s="69">
        <v>1300</v>
      </c>
    </row>
    <row r="106" spans="1:6">
      <c r="A106" s="8" t="s">
        <v>825</v>
      </c>
      <c r="B106" s="8" t="s">
        <v>1237</v>
      </c>
      <c r="C106" s="8" t="s">
        <v>1256</v>
      </c>
      <c r="D106" s="10">
        <v>42461</v>
      </c>
      <c r="E106" s="10">
        <v>42825</v>
      </c>
      <c r="F106" s="69">
        <v>1300</v>
      </c>
    </row>
    <row r="107" spans="1:6" ht="29.25">
      <c r="A107" s="11" t="s">
        <v>750</v>
      </c>
      <c r="B107" s="8" t="s">
        <v>1257</v>
      </c>
      <c r="C107" s="8" t="s">
        <v>1148</v>
      </c>
      <c r="D107" s="10">
        <v>42662</v>
      </c>
      <c r="E107" s="10">
        <v>42825</v>
      </c>
      <c r="F107" s="69">
        <f>SUM(87200+17350)</f>
        <v>104550</v>
      </c>
    </row>
    <row r="108" spans="1:6">
      <c r="A108" s="11" t="s">
        <v>750</v>
      </c>
      <c r="B108" s="8" t="s">
        <v>1258</v>
      </c>
      <c r="C108" s="8" t="s">
        <v>1148</v>
      </c>
      <c r="D108" s="10">
        <v>42714</v>
      </c>
      <c r="E108" s="10">
        <v>42825</v>
      </c>
      <c r="F108" s="69">
        <v>9000</v>
      </c>
    </row>
    <row r="109" spans="1:6">
      <c r="A109" s="8" t="s">
        <v>825</v>
      </c>
      <c r="B109" s="8" t="s">
        <v>1237</v>
      </c>
      <c r="C109" s="8" t="s">
        <v>1259</v>
      </c>
      <c r="D109" s="10">
        <v>42461</v>
      </c>
      <c r="E109" s="10">
        <v>42825</v>
      </c>
      <c r="F109" s="69">
        <v>1500</v>
      </c>
    </row>
    <row r="110" spans="1:6">
      <c r="A110" s="8" t="s">
        <v>881</v>
      </c>
      <c r="B110" s="8" t="s">
        <v>1260</v>
      </c>
      <c r="C110" s="9" t="s">
        <v>604</v>
      </c>
      <c r="D110" s="10">
        <v>42765</v>
      </c>
      <c r="E110" s="10">
        <v>42825</v>
      </c>
      <c r="F110" s="69">
        <v>39940</v>
      </c>
    </row>
    <row r="111" spans="1:6">
      <c r="A111" s="11" t="s">
        <v>750</v>
      </c>
      <c r="B111" s="8" t="s">
        <v>1261</v>
      </c>
      <c r="C111" s="9" t="s">
        <v>1262</v>
      </c>
      <c r="D111" s="10">
        <v>42738</v>
      </c>
      <c r="E111" s="10">
        <v>42825</v>
      </c>
      <c r="F111" s="69">
        <v>9700</v>
      </c>
    </row>
    <row r="112" spans="1:6">
      <c r="A112" s="8" t="s">
        <v>825</v>
      </c>
      <c r="B112" s="8" t="s">
        <v>1237</v>
      </c>
      <c r="C112" s="8" t="s">
        <v>1098</v>
      </c>
      <c r="D112" s="10">
        <v>42461</v>
      </c>
      <c r="E112" s="10">
        <v>42825</v>
      </c>
      <c r="F112" s="69">
        <v>1300</v>
      </c>
    </row>
    <row r="113" spans="1:6">
      <c r="A113" s="11" t="s">
        <v>750</v>
      </c>
      <c r="B113" s="8" t="s">
        <v>1224</v>
      </c>
      <c r="C113" s="9" t="s">
        <v>1084</v>
      </c>
      <c r="D113" s="10">
        <v>42522</v>
      </c>
      <c r="E113" s="10">
        <v>42825</v>
      </c>
      <c r="F113" s="69">
        <f>SUM(60000+22800)</f>
        <v>82800</v>
      </c>
    </row>
    <row r="114" spans="1:6">
      <c r="A114" s="8" t="s">
        <v>825</v>
      </c>
      <c r="B114" s="8" t="s">
        <v>1237</v>
      </c>
      <c r="C114" s="8" t="s">
        <v>1263</v>
      </c>
      <c r="D114" s="10">
        <v>42461</v>
      </c>
      <c r="E114" s="10">
        <v>42825</v>
      </c>
      <c r="F114" s="69">
        <v>1500</v>
      </c>
    </row>
    <row r="115" spans="1:6">
      <c r="A115" s="8" t="s">
        <v>750</v>
      </c>
      <c r="B115" s="8" t="s">
        <v>1264</v>
      </c>
      <c r="C115" s="9" t="s">
        <v>1265</v>
      </c>
      <c r="D115" s="10">
        <v>42738</v>
      </c>
      <c r="E115" s="10">
        <v>42825</v>
      </c>
      <c r="F115" s="69">
        <v>22800</v>
      </c>
    </row>
    <row r="116" spans="1:6">
      <c r="A116" s="11" t="s">
        <v>750</v>
      </c>
      <c r="B116" s="8" t="s">
        <v>1266</v>
      </c>
      <c r="C116" s="9" t="s">
        <v>1267</v>
      </c>
      <c r="D116" s="10">
        <v>42738</v>
      </c>
      <c r="E116" s="10">
        <v>42825</v>
      </c>
      <c r="F116" s="69">
        <v>9800</v>
      </c>
    </row>
    <row r="117" spans="1:6" ht="29.25">
      <c r="A117" s="11" t="s">
        <v>750</v>
      </c>
      <c r="B117" s="8" t="s">
        <v>1268</v>
      </c>
      <c r="C117" s="9" t="s">
        <v>1012</v>
      </c>
      <c r="D117" s="10">
        <v>42625</v>
      </c>
      <c r="E117" s="10">
        <v>42825</v>
      </c>
      <c r="F117" s="69">
        <f>SUM(109810+15040)</f>
        <v>124850</v>
      </c>
    </row>
    <row r="118" spans="1:6" ht="29.25">
      <c r="A118" s="11" t="s">
        <v>750</v>
      </c>
      <c r="B118" s="8" t="s">
        <v>1231</v>
      </c>
      <c r="C118" s="9" t="s">
        <v>289</v>
      </c>
      <c r="D118" s="10">
        <v>42563</v>
      </c>
      <c r="E118" s="10">
        <v>42825</v>
      </c>
      <c r="F118" s="69">
        <f>SUM(128577+3498)</f>
        <v>132075</v>
      </c>
    </row>
    <row r="119" spans="1:6" ht="29.25">
      <c r="A119" s="11" t="s">
        <v>750</v>
      </c>
      <c r="B119" s="8" t="s">
        <v>1269</v>
      </c>
      <c r="C119" s="9" t="s">
        <v>289</v>
      </c>
      <c r="D119" s="10">
        <v>42625</v>
      </c>
      <c r="E119" s="10">
        <v>42825</v>
      </c>
      <c r="F119" s="69">
        <v>16820</v>
      </c>
    </row>
    <row r="120" spans="1:6">
      <c r="A120" s="8" t="s">
        <v>750</v>
      </c>
      <c r="B120" s="8" t="s">
        <v>1270</v>
      </c>
      <c r="C120" s="9" t="s">
        <v>289</v>
      </c>
      <c r="D120" s="10">
        <v>42745</v>
      </c>
      <c r="E120" s="10">
        <v>42825</v>
      </c>
      <c r="F120" s="69">
        <v>11721.5</v>
      </c>
    </row>
    <row r="121" spans="1:6">
      <c r="A121" s="8" t="s">
        <v>825</v>
      </c>
      <c r="B121" s="8" t="s">
        <v>1237</v>
      </c>
      <c r="C121" s="8" t="s">
        <v>1271</v>
      </c>
      <c r="D121" s="10">
        <v>42461</v>
      </c>
      <c r="E121" s="10">
        <v>42825</v>
      </c>
      <c r="F121" s="69">
        <v>1500</v>
      </c>
    </row>
    <row r="122" spans="1:6">
      <c r="A122" s="8" t="s">
        <v>825</v>
      </c>
      <c r="B122" s="8" t="s">
        <v>1272</v>
      </c>
      <c r="C122" s="9" t="s">
        <v>747</v>
      </c>
      <c r="D122" s="10">
        <v>42709</v>
      </c>
      <c r="E122" s="10">
        <v>42825</v>
      </c>
      <c r="F122" s="69">
        <v>9500</v>
      </c>
    </row>
    <row r="123" spans="1:6" ht="29.25">
      <c r="A123" s="32" t="s">
        <v>825</v>
      </c>
      <c r="B123" s="8" t="s">
        <v>1273</v>
      </c>
      <c r="C123" s="9" t="s">
        <v>747</v>
      </c>
      <c r="D123" s="10">
        <v>42718</v>
      </c>
      <c r="E123" s="10">
        <v>42825</v>
      </c>
      <c r="F123" s="69">
        <v>9500</v>
      </c>
    </row>
    <row r="124" spans="1:6">
      <c r="A124" s="57" t="s">
        <v>750</v>
      </c>
      <c r="B124" s="8" t="s">
        <v>1274</v>
      </c>
      <c r="C124" s="4" t="s">
        <v>1275</v>
      </c>
      <c r="D124" s="12">
        <v>42646</v>
      </c>
      <c r="E124" s="12">
        <v>42886</v>
      </c>
      <c r="F124" s="72">
        <f>SUM(16308+8199)</f>
        <v>24507</v>
      </c>
    </row>
    <row r="125" spans="1:6">
      <c r="A125" s="192" t="s">
        <v>933</v>
      </c>
      <c r="B125" s="9" t="s">
        <v>1276</v>
      </c>
      <c r="C125" s="9" t="s">
        <v>1277</v>
      </c>
      <c r="D125" s="10">
        <v>41946</v>
      </c>
      <c r="E125" s="10">
        <v>43039</v>
      </c>
      <c r="F125" s="69">
        <v>22000</v>
      </c>
    </row>
    <row r="126" spans="1:6">
      <c r="A126" s="48" t="s">
        <v>81</v>
      </c>
      <c r="B126" s="8" t="s">
        <v>1278</v>
      </c>
      <c r="C126" s="2" t="s">
        <v>1277</v>
      </c>
      <c r="D126" s="12">
        <v>42353</v>
      </c>
      <c r="E126" s="12">
        <v>43555</v>
      </c>
      <c r="F126" s="72">
        <v>75680</v>
      </c>
    </row>
    <row r="127" spans="1:6">
      <c r="A127" s="48"/>
      <c r="B127" s="49"/>
      <c r="C127" s="28"/>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1"/>
  <sheetViews>
    <sheetView topLeftCell="B1" workbookViewId="0">
      <selection sqref="A1:XFD1"/>
    </sheetView>
  </sheetViews>
  <sheetFormatPr defaultColWidth="22.28515625" defaultRowHeight="15"/>
  <cols>
    <col min="1" max="1" width="46.140625" customWidth="1"/>
    <col min="2" max="2" width="61.28515625" customWidth="1"/>
    <col min="3" max="3" width="46.28515625" customWidth="1"/>
    <col min="6" max="6" width="22.28515625" style="33"/>
  </cols>
  <sheetData>
    <row r="1" spans="1:6" ht="30">
      <c r="A1" s="150" t="s">
        <v>0</v>
      </c>
      <c r="B1" s="154" t="s">
        <v>1</v>
      </c>
      <c r="C1" s="154" t="s">
        <v>2</v>
      </c>
      <c r="D1" s="155" t="s">
        <v>3</v>
      </c>
      <c r="E1" s="155" t="s">
        <v>4</v>
      </c>
      <c r="F1" s="156" t="s">
        <v>1145</v>
      </c>
    </row>
    <row r="2" spans="1:6" ht="29.25">
      <c r="A2" s="8" t="s">
        <v>1279</v>
      </c>
      <c r="B2" s="8" t="s">
        <v>1280</v>
      </c>
      <c r="C2" s="8" t="s">
        <v>1281</v>
      </c>
      <c r="D2" s="10">
        <v>42052</v>
      </c>
      <c r="E2" s="10">
        <v>42124</v>
      </c>
      <c r="F2" s="68">
        <v>92664</v>
      </c>
    </row>
    <row r="3" spans="1:6" ht="29.25">
      <c r="A3" s="8" t="s">
        <v>1279</v>
      </c>
      <c r="B3" s="8" t="s">
        <v>1282</v>
      </c>
      <c r="C3" s="9" t="s">
        <v>1281</v>
      </c>
      <c r="D3" s="10">
        <v>42052</v>
      </c>
      <c r="E3" s="10">
        <v>42124</v>
      </c>
      <c r="F3" s="68">
        <v>81335</v>
      </c>
    </row>
    <row r="4" spans="1:6" ht="29.25">
      <c r="A4" s="8" t="s">
        <v>1279</v>
      </c>
      <c r="B4" s="8" t="s">
        <v>1283</v>
      </c>
      <c r="C4" s="9" t="s">
        <v>1284</v>
      </c>
      <c r="D4" s="10">
        <v>42037</v>
      </c>
      <c r="E4" s="10">
        <v>42124</v>
      </c>
      <c r="F4" s="68">
        <v>10800</v>
      </c>
    </row>
    <row r="5" spans="1:6" ht="29.25">
      <c r="A5" s="8" t="s">
        <v>1279</v>
      </c>
      <c r="B5" s="8" t="s">
        <v>1285</v>
      </c>
      <c r="C5" s="8" t="s">
        <v>747</v>
      </c>
      <c r="D5" s="10">
        <v>42037</v>
      </c>
      <c r="E5" s="10">
        <v>42173</v>
      </c>
      <c r="F5" s="68">
        <v>12000</v>
      </c>
    </row>
    <row r="6" spans="1:6">
      <c r="A6" s="11" t="s">
        <v>869</v>
      </c>
      <c r="B6" s="11" t="s">
        <v>1286</v>
      </c>
      <c r="C6" s="11" t="s">
        <v>1287</v>
      </c>
      <c r="D6" s="15">
        <v>41852</v>
      </c>
      <c r="E6" s="15">
        <v>42185</v>
      </c>
      <c r="F6" s="68">
        <v>227508.56</v>
      </c>
    </row>
    <row r="7" spans="1:6">
      <c r="A7" s="8" t="s">
        <v>1149</v>
      </c>
      <c r="B7" s="8" t="s">
        <v>1288</v>
      </c>
      <c r="C7" s="8" t="s">
        <v>1289</v>
      </c>
      <c r="D7" s="10">
        <v>42095</v>
      </c>
      <c r="E7" s="10">
        <v>42185</v>
      </c>
      <c r="F7" s="68">
        <v>12150</v>
      </c>
    </row>
    <row r="8" spans="1:6">
      <c r="A8" s="8" t="s">
        <v>869</v>
      </c>
      <c r="B8" s="8" t="s">
        <v>1290</v>
      </c>
      <c r="C8" s="9" t="s">
        <v>1091</v>
      </c>
      <c r="D8" s="10">
        <v>42064</v>
      </c>
      <c r="E8" s="10">
        <v>42185</v>
      </c>
      <c r="F8" s="68">
        <v>2000</v>
      </c>
    </row>
    <row r="9" spans="1:6">
      <c r="A9" s="8" t="s">
        <v>869</v>
      </c>
      <c r="B9" s="8" t="s">
        <v>1290</v>
      </c>
      <c r="C9" s="9" t="s">
        <v>1241</v>
      </c>
      <c r="D9" s="10">
        <v>42064</v>
      </c>
      <c r="E9" s="10">
        <v>42185</v>
      </c>
      <c r="F9" s="68">
        <v>2000</v>
      </c>
    </row>
    <row r="10" spans="1:6" ht="29.25">
      <c r="A10" s="8" t="s">
        <v>1291</v>
      </c>
      <c r="B10" s="8" t="s">
        <v>1292</v>
      </c>
      <c r="C10" s="8" t="s">
        <v>1293</v>
      </c>
      <c r="D10" s="10">
        <v>42149</v>
      </c>
      <c r="E10" s="10">
        <v>42185</v>
      </c>
      <c r="F10" s="68">
        <v>3600</v>
      </c>
    </row>
    <row r="11" spans="1:6">
      <c r="A11" s="8" t="s">
        <v>869</v>
      </c>
      <c r="B11" s="8" t="s">
        <v>1290</v>
      </c>
      <c r="C11" s="9" t="s">
        <v>1093</v>
      </c>
      <c r="D11" s="10">
        <v>42064</v>
      </c>
      <c r="E11" s="10">
        <v>42185</v>
      </c>
      <c r="F11" s="68">
        <v>2000</v>
      </c>
    </row>
    <row r="12" spans="1:6">
      <c r="A12" s="8" t="s">
        <v>869</v>
      </c>
      <c r="B12" s="8" t="s">
        <v>1290</v>
      </c>
      <c r="C12" s="9" t="s">
        <v>1094</v>
      </c>
      <c r="D12" s="10">
        <v>42064</v>
      </c>
      <c r="E12" s="10">
        <v>42185</v>
      </c>
      <c r="F12" s="68">
        <v>2000</v>
      </c>
    </row>
    <row r="13" spans="1:6" ht="29.25">
      <c r="A13" s="8" t="s">
        <v>1291</v>
      </c>
      <c r="B13" s="8" t="s">
        <v>1294</v>
      </c>
      <c r="C13" s="9" t="s">
        <v>1295</v>
      </c>
      <c r="D13" s="10">
        <v>41799</v>
      </c>
      <c r="E13" s="10">
        <v>42185</v>
      </c>
      <c r="F13" s="68">
        <v>31869.599999999999</v>
      </c>
    </row>
    <row r="14" spans="1:6">
      <c r="A14" s="8" t="s">
        <v>869</v>
      </c>
      <c r="B14" s="8" t="s">
        <v>1290</v>
      </c>
      <c r="C14" s="9" t="s">
        <v>1296</v>
      </c>
      <c r="D14" s="10">
        <v>42064</v>
      </c>
      <c r="E14" s="10">
        <v>42185</v>
      </c>
      <c r="F14" s="68">
        <v>2000</v>
      </c>
    </row>
    <row r="15" spans="1:6">
      <c r="A15" s="8" t="s">
        <v>869</v>
      </c>
      <c r="B15" s="8" t="s">
        <v>1290</v>
      </c>
      <c r="C15" s="9" t="s">
        <v>1297</v>
      </c>
      <c r="D15" s="10">
        <v>42064</v>
      </c>
      <c r="E15" s="10">
        <v>42185</v>
      </c>
      <c r="F15" s="68">
        <v>2000</v>
      </c>
    </row>
    <row r="16" spans="1:6">
      <c r="A16" s="48" t="s">
        <v>869</v>
      </c>
      <c r="B16" s="23" t="s">
        <v>1290</v>
      </c>
      <c r="C16" s="193" t="s">
        <v>1098</v>
      </c>
      <c r="D16" s="24">
        <v>42064</v>
      </c>
      <c r="E16" s="24">
        <v>42185</v>
      </c>
      <c r="F16" s="68">
        <v>2000</v>
      </c>
    </row>
    <row r="17" spans="1:6">
      <c r="A17" s="8" t="s">
        <v>869</v>
      </c>
      <c r="B17" s="8" t="s">
        <v>1290</v>
      </c>
      <c r="C17" s="9" t="s">
        <v>1099</v>
      </c>
      <c r="D17" s="10">
        <v>42064</v>
      </c>
      <c r="E17" s="10">
        <v>42185</v>
      </c>
      <c r="F17" s="68">
        <v>2000</v>
      </c>
    </row>
    <row r="18" spans="1:6">
      <c r="A18" s="8" t="s">
        <v>869</v>
      </c>
      <c r="B18" s="8" t="s">
        <v>1290</v>
      </c>
      <c r="C18" s="9" t="s">
        <v>1298</v>
      </c>
      <c r="D18" s="10">
        <v>42064</v>
      </c>
      <c r="E18" s="10">
        <v>42185</v>
      </c>
      <c r="F18" s="68">
        <v>2000</v>
      </c>
    </row>
    <row r="19" spans="1:6" ht="29.25">
      <c r="A19" s="8" t="s">
        <v>750</v>
      </c>
      <c r="B19" s="8" t="s">
        <v>1299</v>
      </c>
      <c r="C19" s="8" t="s">
        <v>1300</v>
      </c>
      <c r="D19" s="10">
        <v>42135</v>
      </c>
      <c r="E19" s="10">
        <v>42191</v>
      </c>
      <c r="F19" s="68">
        <v>21200</v>
      </c>
    </row>
    <row r="20" spans="1:6">
      <c r="A20" s="11" t="s">
        <v>984</v>
      </c>
      <c r="B20" s="11" t="s">
        <v>1301</v>
      </c>
      <c r="C20" s="11" t="s">
        <v>1302</v>
      </c>
      <c r="D20" s="15">
        <v>41722</v>
      </c>
      <c r="E20" s="15">
        <v>42216</v>
      </c>
      <c r="F20" s="68">
        <v>1500000</v>
      </c>
    </row>
    <row r="21" spans="1:6">
      <c r="A21" s="11" t="s">
        <v>984</v>
      </c>
      <c r="B21" s="16" t="s">
        <v>1303</v>
      </c>
      <c r="C21" s="16" t="s">
        <v>1281</v>
      </c>
      <c r="D21" s="17">
        <v>41821</v>
      </c>
      <c r="E21" s="17">
        <v>42216</v>
      </c>
      <c r="F21" s="68">
        <v>110020</v>
      </c>
    </row>
    <row r="22" spans="1:6" ht="29.25">
      <c r="A22" s="8" t="s">
        <v>750</v>
      </c>
      <c r="B22" s="8" t="s">
        <v>1304</v>
      </c>
      <c r="C22" s="9" t="s">
        <v>1305</v>
      </c>
      <c r="D22" s="10">
        <v>42088</v>
      </c>
      <c r="E22" s="10">
        <v>42216</v>
      </c>
      <c r="F22" s="68">
        <v>4280</v>
      </c>
    </row>
    <row r="23" spans="1:6">
      <c r="A23" s="8" t="s">
        <v>750</v>
      </c>
      <c r="B23" s="8" t="s">
        <v>1306</v>
      </c>
      <c r="C23" s="11" t="s">
        <v>1307</v>
      </c>
      <c r="D23" s="20">
        <v>41730</v>
      </c>
      <c r="E23" s="20">
        <v>42216</v>
      </c>
      <c r="F23" s="68">
        <v>541100</v>
      </c>
    </row>
    <row r="24" spans="1:6" ht="43.5">
      <c r="A24" s="8" t="s">
        <v>750</v>
      </c>
      <c r="B24" s="8" t="s">
        <v>1308</v>
      </c>
      <c r="C24" s="8" t="s">
        <v>906</v>
      </c>
      <c r="D24" s="10">
        <v>41928</v>
      </c>
      <c r="E24" s="10">
        <v>42216</v>
      </c>
      <c r="F24" s="68">
        <v>219610</v>
      </c>
    </row>
    <row r="25" spans="1:6">
      <c r="A25" s="8" t="s">
        <v>881</v>
      </c>
      <c r="B25" s="8" t="s">
        <v>1309</v>
      </c>
      <c r="C25" s="11" t="s">
        <v>1310</v>
      </c>
      <c r="D25" s="20">
        <v>41883</v>
      </c>
      <c r="E25" s="20">
        <v>42216</v>
      </c>
      <c r="F25" s="68">
        <v>165000</v>
      </c>
    </row>
    <row r="26" spans="1:6">
      <c r="A26" s="8" t="s">
        <v>881</v>
      </c>
      <c r="B26" s="8" t="s">
        <v>1311</v>
      </c>
      <c r="C26" s="8" t="s">
        <v>1153</v>
      </c>
      <c r="D26" s="20">
        <v>41883</v>
      </c>
      <c r="E26" s="20">
        <v>42216</v>
      </c>
      <c r="F26" s="68">
        <v>165000</v>
      </c>
    </row>
    <row r="27" spans="1:6" ht="29.25">
      <c r="A27" s="8" t="s">
        <v>750</v>
      </c>
      <c r="B27" s="8" t="s">
        <v>1312</v>
      </c>
      <c r="C27" s="8" t="s">
        <v>1313</v>
      </c>
      <c r="D27" s="10">
        <v>42025</v>
      </c>
      <c r="E27" s="10">
        <v>42216</v>
      </c>
      <c r="F27" s="68">
        <v>145600</v>
      </c>
    </row>
    <row r="28" spans="1:6" ht="29.25">
      <c r="A28" s="8" t="s">
        <v>1149</v>
      </c>
      <c r="B28" s="8" t="s">
        <v>1314</v>
      </c>
      <c r="C28" s="8" t="s">
        <v>1315</v>
      </c>
      <c r="D28" s="10">
        <v>42130</v>
      </c>
      <c r="E28" s="10">
        <v>42247</v>
      </c>
      <c r="F28" s="68">
        <v>29573</v>
      </c>
    </row>
    <row r="29" spans="1:6" ht="29.25">
      <c r="A29" s="8" t="s">
        <v>750</v>
      </c>
      <c r="B29" s="8" t="s">
        <v>1316</v>
      </c>
      <c r="C29" s="9" t="s">
        <v>1315</v>
      </c>
      <c r="D29" s="10">
        <v>42064</v>
      </c>
      <c r="E29" s="10">
        <v>42277</v>
      </c>
      <c r="F29" s="68">
        <v>130278.15</v>
      </c>
    </row>
    <row r="30" spans="1:6">
      <c r="A30" s="8" t="s">
        <v>1291</v>
      </c>
      <c r="B30" s="8" t="s">
        <v>1317</v>
      </c>
      <c r="C30" s="8" t="s">
        <v>1035</v>
      </c>
      <c r="D30" s="10">
        <v>42234</v>
      </c>
      <c r="E30" s="10">
        <v>42277</v>
      </c>
      <c r="F30" s="68">
        <v>24000</v>
      </c>
    </row>
    <row r="31" spans="1:6">
      <c r="A31" s="8" t="s">
        <v>750</v>
      </c>
      <c r="B31" s="8" t="s">
        <v>1318</v>
      </c>
      <c r="C31" s="9" t="s">
        <v>1319</v>
      </c>
      <c r="D31" s="10">
        <v>42095</v>
      </c>
      <c r="E31" s="10">
        <v>42277</v>
      </c>
      <c r="F31" s="68">
        <v>20640</v>
      </c>
    </row>
    <row r="32" spans="1:6">
      <c r="A32" s="8" t="s">
        <v>1149</v>
      </c>
      <c r="B32" s="8" t="s">
        <v>1320</v>
      </c>
      <c r="C32" s="8" t="s">
        <v>105</v>
      </c>
      <c r="D32" s="10">
        <v>41920</v>
      </c>
      <c r="E32" s="10">
        <v>42278</v>
      </c>
      <c r="F32" s="68">
        <v>37800</v>
      </c>
    </row>
    <row r="33" spans="1:6" ht="29.25">
      <c r="A33" s="8" t="s">
        <v>750</v>
      </c>
      <c r="B33" s="8" t="s">
        <v>1321</v>
      </c>
      <c r="C33" s="8" t="s">
        <v>1305</v>
      </c>
      <c r="D33" s="10">
        <v>42179</v>
      </c>
      <c r="E33" s="10">
        <v>42307</v>
      </c>
      <c r="F33" s="68">
        <v>11808</v>
      </c>
    </row>
    <row r="34" spans="1:6" ht="29.25">
      <c r="A34" s="8" t="s">
        <v>750</v>
      </c>
      <c r="B34" s="8" t="s">
        <v>1322</v>
      </c>
      <c r="C34" s="8" t="s">
        <v>1313</v>
      </c>
      <c r="D34" s="10">
        <v>42198</v>
      </c>
      <c r="E34" s="10">
        <v>42307</v>
      </c>
      <c r="F34" s="68">
        <v>11100</v>
      </c>
    </row>
    <row r="35" spans="1:6">
      <c r="A35" s="8" t="s">
        <v>881</v>
      </c>
      <c r="B35" s="8" t="s">
        <v>1323</v>
      </c>
      <c r="C35" s="8" t="s">
        <v>1324</v>
      </c>
      <c r="D35" s="20">
        <v>41883</v>
      </c>
      <c r="E35" s="20">
        <v>42308</v>
      </c>
      <c r="F35" s="68">
        <v>24000</v>
      </c>
    </row>
    <row r="36" spans="1:6">
      <c r="A36" s="8" t="s">
        <v>869</v>
      </c>
      <c r="B36" s="8" t="s">
        <v>1325</v>
      </c>
      <c r="C36" s="8" t="s">
        <v>955</v>
      </c>
      <c r="D36" s="12">
        <v>42309</v>
      </c>
      <c r="E36" s="12">
        <v>42309</v>
      </c>
      <c r="F36" s="68">
        <v>4745</v>
      </c>
    </row>
    <row r="37" spans="1:6" ht="29.25">
      <c r="A37" s="8" t="s">
        <v>881</v>
      </c>
      <c r="B37" s="8" t="s">
        <v>1326</v>
      </c>
      <c r="C37" s="8" t="s">
        <v>1275</v>
      </c>
      <c r="D37" s="10">
        <v>42248</v>
      </c>
      <c r="E37" s="10">
        <v>42314</v>
      </c>
      <c r="F37" s="68">
        <v>20736</v>
      </c>
    </row>
    <row r="38" spans="1:6">
      <c r="A38" s="8" t="s">
        <v>984</v>
      </c>
      <c r="B38" s="8" t="s">
        <v>1327</v>
      </c>
      <c r="C38" s="8" t="s">
        <v>1328</v>
      </c>
      <c r="D38" s="10">
        <v>41974</v>
      </c>
      <c r="E38" s="10">
        <v>42339</v>
      </c>
      <c r="F38" s="68">
        <v>779920</v>
      </c>
    </row>
    <row r="39" spans="1:6">
      <c r="A39" s="8" t="s">
        <v>750</v>
      </c>
      <c r="B39" s="8" t="s">
        <v>1329</v>
      </c>
      <c r="C39" s="8" t="s">
        <v>1289</v>
      </c>
      <c r="D39" s="10">
        <v>42334</v>
      </c>
      <c r="E39" s="10">
        <v>42348</v>
      </c>
      <c r="F39" s="68">
        <v>1560</v>
      </c>
    </row>
    <row r="40" spans="1:6">
      <c r="A40" s="8" t="s">
        <v>750</v>
      </c>
      <c r="B40" s="8" t="s">
        <v>1330</v>
      </c>
      <c r="C40" s="8" t="s">
        <v>1331</v>
      </c>
      <c r="D40" s="10">
        <v>42317</v>
      </c>
      <c r="E40" s="10">
        <v>42349</v>
      </c>
      <c r="F40" s="68">
        <v>4050</v>
      </c>
    </row>
    <row r="41" spans="1:6">
      <c r="A41" s="8" t="s">
        <v>984</v>
      </c>
      <c r="B41" s="8" t="s">
        <v>1332</v>
      </c>
      <c r="C41" s="8" t="s">
        <v>1302</v>
      </c>
      <c r="D41" s="10">
        <v>41988</v>
      </c>
      <c r="E41" s="10">
        <v>42353</v>
      </c>
      <c r="F41" s="68">
        <v>564692</v>
      </c>
    </row>
    <row r="42" spans="1:6">
      <c r="A42" s="8" t="s">
        <v>869</v>
      </c>
      <c r="B42" s="8" t="s">
        <v>1333</v>
      </c>
      <c r="C42" s="8" t="s">
        <v>1334</v>
      </c>
      <c r="D42" s="10">
        <v>42277</v>
      </c>
      <c r="E42" s="10">
        <v>42369</v>
      </c>
      <c r="F42" s="68">
        <v>8165</v>
      </c>
    </row>
    <row r="43" spans="1:6">
      <c r="A43" s="8" t="s">
        <v>869</v>
      </c>
      <c r="B43" s="8" t="s">
        <v>1335</v>
      </c>
      <c r="C43" s="8" t="s">
        <v>1302</v>
      </c>
      <c r="D43" s="10">
        <v>42309</v>
      </c>
      <c r="E43" s="10">
        <v>42369</v>
      </c>
      <c r="F43" s="68">
        <v>8400</v>
      </c>
    </row>
    <row r="44" spans="1:6" ht="29.25">
      <c r="A44" s="8" t="s">
        <v>750</v>
      </c>
      <c r="B44" s="8" t="s">
        <v>1336</v>
      </c>
      <c r="C44" s="8" t="s">
        <v>1337</v>
      </c>
      <c r="D44" s="10">
        <v>41964</v>
      </c>
      <c r="E44" s="10">
        <v>42369</v>
      </c>
      <c r="F44" s="68">
        <v>595150</v>
      </c>
    </row>
    <row r="45" spans="1:6">
      <c r="A45" s="8" t="s">
        <v>750</v>
      </c>
      <c r="B45" s="8" t="s">
        <v>1338</v>
      </c>
      <c r="C45" s="8" t="s">
        <v>1155</v>
      </c>
      <c r="D45" s="10">
        <v>42254</v>
      </c>
      <c r="E45" s="10">
        <v>42373</v>
      </c>
      <c r="F45" s="68">
        <v>9400</v>
      </c>
    </row>
    <row r="46" spans="1:6">
      <c r="A46" s="8" t="s">
        <v>869</v>
      </c>
      <c r="B46" s="8" t="s">
        <v>1339</v>
      </c>
      <c r="C46" s="8" t="s">
        <v>1289</v>
      </c>
      <c r="D46" s="10">
        <v>42347</v>
      </c>
      <c r="E46" s="10">
        <v>42384</v>
      </c>
      <c r="F46" s="68">
        <v>5970</v>
      </c>
    </row>
    <row r="47" spans="1:6" ht="29.25">
      <c r="A47" s="8" t="s">
        <v>869</v>
      </c>
      <c r="B47" s="8" t="s">
        <v>1340</v>
      </c>
      <c r="C47" s="8" t="s">
        <v>1341</v>
      </c>
      <c r="D47" s="10">
        <v>42201</v>
      </c>
      <c r="E47" s="10">
        <v>42384</v>
      </c>
      <c r="F47" s="68">
        <v>59954.400000000001</v>
      </c>
    </row>
    <row r="48" spans="1:6" ht="29.25">
      <c r="A48" s="8" t="s">
        <v>750</v>
      </c>
      <c r="B48" s="8" t="s">
        <v>1342</v>
      </c>
      <c r="C48" s="8" t="s">
        <v>1315</v>
      </c>
      <c r="D48" s="10">
        <v>42353</v>
      </c>
      <c r="E48" s="10">
        <v>42400</v>
      </c>
      <c r="F48" s="68">
        <v>5018</v>
      </c>
    </row>
    <row r="49" spans="1:6">
      <c r="A49" s="11" t="s">
        <v>750</v>
      </c>
      <c r="B49" s="11" t="s">
        <v>1343</v>
      </c>
      <c r="C49" s="11" t="s">
        <v>1196</v>
      </c>
      <c r="D49" s="10">
        <v>41844</v>
      </c>
      <c r="E49" s="10">
        <v>42401</v>
      </c>
      <c r="F49" s="68">
        <v>1149000</v>
      </c>
    </row>
    <row r="50" spans="1:6" ht="29.25">
      <c r="A50" s="8" t="s">
        <v>750</v>
      </c>
      <c r="B50" s="8" t="s">
        <v>1344</v>
      </c>
      <c r="C50" s="9" t="s">
        <v>1345</v>
      </c>
      <c r="D50" s="10">
        <v>42072</v>
      </c>
      <c r="E50" s="10">
        <v>42401</v>
      </c>
      <c r="F50" s="68">
        <v>147088</v>
      </c>
    </row>
    <row r="51" spans="1:6">
      <c r="A51" s="8" t="s">
        <v>750</v>
      </c>
      <c r="B51" s="8" t="s">
        <v>1346</v>
      </c>
      <c r="C51" s="8" t="s">
        <v>1302</v>
      </c>
      <c r="D51" s="10">
        <v>42278</v>
      </c>
      <c r="E51" s="10">
        <v>42412</v>
      </c>
      <c r="F51" s="68">
        <v>9000</v>
      </c>
    </row>
    <row r="52" spans="1:6" ht="29.25">
      <c r="A52" s="8" t="s">
        <v>869</v>
      </c>
      <c r="B52" s="8" t="s">
        <v>1211</v>
      </c>
      <c r="C52" s="8" t="s">
        <v>852</v>
      </c>
      <c r="D52" s="10">
        <v>42309</v>
      </c>
      <c r="E52" s="10">
        <v>42415</v>
      </c>
      <c r="F52" s="68">
        <v>3000</v>
      </c>
    </row>
    <row r="53" spans="1:6" ht="29.25">
      <c r="A53" s="8" t="s">
        <v>750</v>
      </c>
      <c r="B53" s="8" t="s">
        <v>1347</v>
      </c>
      <c r="C53" s="8" t="s">
        <v>1305</v>
      </c>
      <c r="D53" s="10">
        <v>42177</v>
      </c>
      <c r="E53" s="10">
        <v>42422</v>
      </c>
      <c r="F53" s="68">
        <v>103530</v>
      </c>
    </row>
    <row r="54" spans="1:6">
      <c r="A54" s="8" t="s">
        <v>750</v>
      </c>
      <c r="B54" s="8" t="s">
        <v>1348</v>
      </c>
      <c r="C54" s="8" t="s">
        <v>1349</v>
      </c>
      <c r="D54" s="10">
        <v>42226</v>
      </c>
      <c r="E54" s="10">
        <v>42429</v>
      </c>
      <c r="F54" s="68">
        <v>49320</v>
      </c>
    </row>
    <row r="55" spans="1:6">
      <c r="A55" s="8" t="s">
        <v>750</v>
      </c>
      <c r="B55" s="8" t="s">
        <v>1350</v>
      </c>
      <c r="C55" s="8" t="s">
        <v>1351</v>
      </c>
      <c r="D55" s="10">
        <v>42198</v>
      </c>
      <c r="E55" s="10">
        <v>42429</v>
      </c>
      <c r="F55" s="68">
        <v>29700</v>
      </c>
    </row>
    <row r="56" spans="1:6" ht="29.25">
      <c r="A56" s="8" t="s">
        <v>984</v>
      </c>
      <c r="B56" s="8" t="s">
        <v>1352</v>
      </c>
      <c r="C56" s="8" t="s">
        <v>1353</v>
      </c>
      <c r="D56" s="10">
        <v>42047</v>
      </c>
      <c r="E56" s="10">
        <v>42429</v>
      </c>
      <c r="F56" s="68">
        <v>167500</v>
      </c>
    </row>
    <row r="57" spans="1:6">
      <c r="A57" s="8" t="s">
        <v>750</v>
      </c>
      <c r="B57" s="8" t="s">
        <v>1350</v>
      </c>
      <c r="C57" s="8" t="s">
        <v>1354</v>
      </c>
      <c r="D57" s="10">
        <v>42198</v>
      </c>
      <c r="E57" s="10">
        <v>42429</v>
      </c>
      <c r="F57" s="68">
        <v>6170</v>
      </c>
    </row>
    <row r="58" spans="1:6">
      <c r="A58" s="8" t="s">
        <v>869</v>
      </c>
      <c r="B58" s="8" t="s">
        <v>1355</v>
      </c>
      <c r="C58" s="8" t="s">
        <v>1356</v>
      </c>
      <c r="D58" s="10">
        <v>42248</v>
      </c>
      <c r="E58" s="10">
        <v>42429</v>
      </c>
      <c r="F58" s="68">
        <v>8484</v>
      </c>
    </row>
    <row r="59" spans="1:6">
      <c r="A59" s="8" t="s">
        <v>750</v>
      </c>
      <c r="B59" s="8" t="s">
        <v>1357</v>
      </c>
      <c r="C59" s="8" t="s">
        <v>1345</v>
      </c>
      <c r="D59" s="10">
        <v>41974</v>
      </c>
      <c r="E59" s="10">
        <v>42429</v>
      </c>
      <c r="F59" s="68">
        <v>1006715</v>
      </c>
    </row>
    <row r="60" spans="1:6" ht="43.5">
      <c r="A60" s="8" t="s">
        <v>750</v>
      </c>
      <c r="B60" s="8" t="s">
        <v>1348</v>
      </c>
      <c r="C60" s="8" t="s">
        <v>1358</v>
      </c>
      <c r="D60" s="10">
        <v>42226</v>
      </c>
      <c r="E60" s="10">
        <v>42429</v>
      </c>
      <c r="F60" s="68">
        <v>51187</v>
      </c>
    </row>
    <row r="61" spans="1:6">
      <c r="A61" s="21" t="s">
        <v>869</v>
      </c>
      <c r="B61" s="21" t="s">
        <v>1359</v>
      </c>
      <c r="C61" s="21" t="s">
        <v>955</v>
      </c>
      <c r="D61" s="22">
        <v>42339</v>
      </c>
      <c r="E61" s="22">
        <v>42447</v>
      </c>
      <c r="F61" s="68">
        <v>9645</v>
      </c>
    </row>
    <row r="62" spans="1:6" ht="29.25">
      <c r="A62" s="8" t="s">
        <v>750</v>
      </c>
      <c r="B62" s="8" t="s">
        <v>1360</v>
      </c>
      <c r="C62" s="8" t="s">
        <v>1361</v>
      </c>
      <c r="D62" s="10">
        <v>42248</v>
      </c>
      <c r="E62" s="10">
        <v>42450</v>
      </c>
      <c r="F62" s="68">
        <v>30000</v>
      </c>
    </row>
    <row r="63" spans="1:6">
      <c r="A63" s="8" t="s">
        <v>750</v>
      </c>
      <c r="B63" s="8" t="s">
        <v>1362</v>
      </c>
      <c r="C63" s="8" t="s">
        <v>904</v>
      </c>
      <c r="D63" s="10">
        <v>42236</v>
      </c>
      <c r="E63" s="10">
        <v>42457</v>
      </c>
      <c r="F63" s="68">
        <v>251000</v>
      </c>
    </row>
    <row r="64" spans="1:6" ht="29.25">
      <c r="A64" s="8" t="s">
        <v>750</v>
      </c>
      <c r="B64" s="8" t="s">
        <v>1363</v>
      </c>
      <c r="C64" s="8" t="s">
        <v>1302</v>
      </c>
      <c r="D64" s="10">
        <v>42230</v>
      </c>
      <c r="E64" s="10">
        <v>42457</v>
      </c>
      <c r="F64" s="68">
        <v>299890</v>
      </c>
    </row>
    <row r="65" spans="1:6" ht="29.25">
      <c r="A65" s="8" t="s">
        <v>750</v>
      </c>
      <c r="B65" s="8" t="s">
        <v>1364</v>
      </c>
      <c r="C65" s="8" t="s">
        <v>696</v>
      </c>
      <c r="D65" s="10">
        <v>42236</v>
      </c>
      <c r="E65" s="10">
        <v>42457</v>
      </c>
      <c r="F65" s="68">
        <v>276043.53999999998</v>
      </c>
    </row>
    <row r="66" spans="1:6" ht="28.5">
      <c r="A66" s="11" t="s">
        <v>1149</v>
      </c>
      <c r="B66" s="11" t="s">
        <v>1365</v>
      </c>
      <c r="C66" s="11" t="s">
        <v>1366</v>
      </c>
      <c r="D66" s="15">
        <v>41674</v>
      </c>
      <c r="E66" s="15">
        <v>42459</v>
      </c>
      <c r="F66" s="68">
        <v>74514</v>
      </c>
    </row>
    <row r="67" spans="1:6" ht="29.25">
      <c r="A67" s="8" t="s">
        <v>750</v>
      </c>
      <c r="B67" s="8" t="s">
        <v>1367</v>
      </c>
      <c r="C67" s="8" t="s">
        <v>1368</v>
      </c>
      <c r="D67" s="10">
        <v>42248</v>
      </c>
      <c r="E67" s="10">
        <v>42459</v>
      </c>
      <c r="F67" s="68">
        <v>20000</v>
      </c>
    </row>
    <row r="68" spans="1:6">
      <c r="A68" s="8" t="s">
        <v>869</v>
      </c>
      <c r="B68" s="8" t="s">
        <v>1151</v>
      </c>
      <c r="C68" s="8" t="s">
        <v>1334</v>
      </c>
      <c r="D68" s="26">
        <v>42348</v>
      </c>
      <c r="E68" s="25">
        <v>42460</v>
      </c>
      <c r="F68" s="68">
        <v>24445</v>
      </c>
    </row>
    <row r="69" spans="1:6">
      <c r="A69" s="8" t="s">
        <v>869</v>
      </c>
      <c r="B69" s="8" t="s">
        <v>1369</v>
      </c>
      <c r="C69" s="8" t="s">
        <v>1334</v>
      </c>
      <c r="D69" s="10">
        <v>42443</v>
      </c>
      <c r="E69" s="10">
        <v>42460</v>
      </c>
      <c r="F69" s="68">
        <v>7000</v>
      </c>
    </row>
    <row r="70" spans="1:6" ht="29.25">
      <c r="A70" s="8" t="s">
        <v>869</v>
      </c>
      <c r="B70" s="8" t="s">
        <v>1370</v>
      </c>
      <c r="C70" s="8" t="s">
        <v>904</v>
      </c>
      <c r="D70" s="10">
        <v>42339</v>
      </c>
      <c r="E70" s="10">
        <v>42460</v>
      </c>
      <c r="F70" s="68">
        <v>9950</v>
      </c>
    </row>
    <row r="71" spans="1:6">
      <c r="A71" s="8" t="s">
        <v>869</v>
      </c>
      <c r="B71" s="8" t="s">
        <v>1151</v>
      </c>
      <c r="C71" s="8" t="s">
        <v>904</v>
      </c>
      <c r="D71" s="26">
        <v>42339</v>
      </c>
      <c r="E71" s="25">
        <v>42460</v>
      </c>
      <c r="F71" s="68">
        <v>41925</v>
      </c>
    </row>
    <row r="72" spans="1:6">
      <c r="A72" s="8" t="s">
        <v>984</v>
      </c>
      <c r="B72" s="8" t="s">
        <v>1371</v>
      </c>
      <c r="C72" s="9" t="s">
        <v>1302</v>
      </c>
      <c r="D72" s="10">
        <v>42055</v>
      </c>
      <c r="E72" s="10">
        <v>42460</v>
      </c>
      <c r="F72" s="68">
        <v>271980</v>
      </c>
    </row>
    <row r="73" spans="1:6">
      <c r="A73" s="8" t="s">
        <v>869</v>
      </c>
      <c r="B73" s="8" t="s">
        <v>1372</v>
      </c>
      <c r="C73" s="8" t="s">
        <v>1302</v>
      </c>
      <c r="D73" s="10">
        <v>42095</v>
      </c>
      <c r="E73" s="10">
        <v>42460</v>
      </c>
      <c r="F73" s="68">
        <v>510830</v>
      </c>
    </row>
    <row r="74" spans="1:6" ht="29.25">
      <c r="A74" s="8" t="s">
        <v>869</v>
      </c>
      <c r="B74" s="8" t="s">
        <v>1373</v>
      </c>
      <c r="C74" s="8" t="s">
        <v>1302</v>
      </c>
      <c r="D74" s="10">
        <v>42278</v>
      </c>
      <c r="E74" s="10">
        <v>42460</v>
      </c>
      <c r="F74" s="68">
        <v>6000</v>
      </c>
    </row>
    <row r="75" spans="1:6" ht="29.25">
      <c r="A75" s="8" t="s">
        <v>881</v>
      </c>
      <c r="B75" s="8" t="s">
        <v>1374</v>
      </c>
      <c r="C75" s="8" t="s">
        <v>1302</v>
      </c>
      <c r="D75" s="10">
        <v>42309</v>
      </c>
      <c r="E75" s="10">
        <v>42460</v>
      </c>
      <c r="F75" s="68">
        <v>6000</v>
      </c>
    </row>
    <row r="76" spans="1:6" ht="54" customHeight="1">
      <c r="A76" s="8" t="s">
        <v>984</v>
      </c>
      <c r="B76" s="8" t="s">
        <v>1375</v>
      </c>
      <c r="C76" s="8" t="s">
        <v>1376</v>
      </c>
      <c r="D76" s="10">
        <v>42044</v>
      </c>
      <c r="E76" s="10">
        <v>42460</v>
      </c>
      <c r="F76" s="68">
        <v>100000</v>
      </c>
    </row>
    <row r="77" spans="1:6">
      <c r="A77" s="8" t="s">
        <v>869</v>
      </c>
      <c r="B77" s="8" t="s">
        <v>1377</v>
      </c>
      <c r="C77" s="8" t="s">
        <v>1378</v>
      </c>
      <c r="D77" s="10">
        <v>42185</v>
      </c>
      <c r="E77" s="10">
        <v>42460</v>
      </c>
      <c r="F77" s="68">
        <v>382500</v>
      </c>
    </row>
    <row r="78" spans="1:6">
      <c r="A78" s="8" t="s">
        <v>750</v>
      </c>
      <c r="B78" s="8" t="s">
        <v>1336</v>
      </c>
      <c r="C78" s="8" t="s">
        <v>1232</v>
      </c>
      <c r="D78" s="10">
        <v>41964</v>
      </c>
      <c r="E78" s="10">
        <v>42460</v>
      </c>
      <c r="F78" s="68">
        <v>598525</v>
      </c>
    </row>
    <row r="79" spans="1:6" ht="29.25">
      <c r="A79" s="8" t="s">
        <v>869</v>
      </c>
      <c r="B79" s="8" t="s">
        <v>1379</v>
      </c>
      <c r="C79" s="8" t="s">
        <v>1380</v>
      </c>
      <c r="D79" s="10">
        <v>42443</v>
      </c>
      <c r="E79" s="10">
        <v>42460</v>
      </c>
      <c r="F79" s="68">
        <v>960</v>
      </c>
    </row>
    <row r="80" spans="1:6" ht="29.25">
      <c r="A80" s="8" t="s">
        <v>1381</v>
      </c>
      <c r="B80" s="8" t="s">
        <v>1382</v>
      </c>
      <c r="C80" s="9" t="s">
        <v>1331</v>
      </c>
      <c r="D80" s="10">
        <v>42373</v>
      </c>
      <c r="E80" s="10">
        <v>42460</v>
      </c>
      <c r="F80" s="68">
        <v>18000</v>
      </c>
    </row>
    <row r="81" spans="1:6">
      <c r="A81" s="8" t="s">
        <v>869</v>
      </c>
      <c r="B81" s="8" t="s">
        <v>1383</v>
      </c>
      <c r="C81" s="8" t="s">
        <v>1384</v>
      </c>
      <c r="D81" s="10">
        <v>42278</v>
      </c>
      <c r="E81" s="10">
        <v>42460</v>
      </c>
      <c r="F81" s="68">
        <v>1300</v>
      </c>
    </row>
    <row r="82" spans="1:6">
      <c r="A82" s="8" t="s">
        <v>869</v>
      </c>
      <c r="B82" s="8" t="s">
        <v>1383</v>
      </c>
      <c r="C82" s="8" t="s">
        <v>684</v>
      </c>
      <c r="D82" s="10">
        <v>42278</v>
      </c>
      <c r="E82" s="10">
        <v>42460</v>
      </c>
      <c r="F82" s="68">
        <v>1300</v>
      </c>
    </row>
    <row r="83" spans="1:6">
      <c r="A83" s="8" t="s">
        <v>869</v>
      </c>
      <c r="B83" s="8" t="s">
        <v>1385</v>
      </c>
      <c r="C83" s="8" t="s">
        <v>1386</v>
      </c>
      <c r="D83" s="10">
        <v>42429</v>
      </c>
      <c r="E83" s="10">
        <v>42460</v>
      </c>
      <c r="F83" s="68">
        <v>9900</v>
      </c>
    </row>
    <row r="84" spans="1:6" ht="29.25">
      <c r="A84" s="8" t="s">
        <v>984</v>
      </c>
      <c r="B84" s="8" t="s">
        <v>1387</v>
      </c>
      <c r="C84" s="8" t="s">
        <v>1388</v>
      </c>
      <c r="D84" s="10">
        <v>42430</v>
      </c>
      <c r="E84" s="10">
        <v>42460</v>
      </c>
      <c r="F84" s="68">
        <v>11000</v>
      </c>
    </row>
    <row r="85" spans="1:6">
      <c r="A85" s="8" t="s">
        <v>869</v>
      </c>
      <c r="B85" s="8" t="s">
        <v>1383</v>
      </c>
      <c r="C85" s="8" t="s">
        <v>1241</v>
      </c>
      <c r="D85" s="10">
        <v>42278</v>
      </c>
      <c r="E85" s="10">
        <v>42460</v>
      </c>
      <c r="F85" s="68">
        <v>1300</v>
      </c>
    </row>
    <row r="86" spans="1:6">
      <c r="A86" s="8" t="s">
        <v>869</v>
      </c>
      <c r="B86" s="8" t="s">
        <v>1383</v>
      </c>
      <c r="C86" s="8" t="s">
        <v>1389</v>
      </c>
      <c r="D86" s="10">
        <v>42278</v>
      </c>
      <c r="E86" s="10">
        <v>42460</v>
      </c>
      <c r="F86" s="68">
        <v>1300</v>
      </c>
    </row>
    <row r="87" spans="1:6">
      <c r="A87" s="8" t="s">
        <v>750</v>
      </c>
      <c r="B87" s="8" t="s">
        <v>1350</v>
      </c>
      <c r="C87" s="8" t="s">
        <v>1163</v>
      </c>
      <c r="D87" s="10">
        <v>42198</v>
      </c>
      <c r="E87" s="10">
        <v>42460</v>
      </c>
      <c r="F87" s="68">
        <v>56433</v>
      </c>
    </row>
    <row r="88" spans="1:6">
      <c r="A88" s="8" t="s">
        <v>750</v>
      </c>
      <c r="B88" s="8" t="s">
        <v>1390</v>
      </c>
      <c r="C88" s="8" t="s">
        <v>1305</v>
      </c>
      <c r="D88" s="10">
        <v>42142</v>
      </c>
      <c r="E88" s="10">
        <v>42460</v>
      </c>
      <c r="F88" s="68">
        <v>115601</v>
      </c>
    </row>
    <row r="89" spans="1:6" ht="29.25">
      <c r="A89" s="8" t="s">
        <v>788</v>
      </c>
      <c r="B89" s="8" t="s">
        <v>1391</v>
      </c>
      <c r="C89" s="8" t="s">
        <v>1305</v>
      </c>
      <c r="D89" s="10">
        <v>42205</v>
      </c>
      <c r="E89" s="10">
        <v>42460</v>
      </c>
      <c r="F89" s="68">
        <v>141924</v>
      </c>
    </row>
    <row r="90" spans="1:6">
      <c r="A90" s="8" t="s">
        <v>750</v>
      </c>
      <c r="B90" s="8" t="s">
        <v>1350</v>
      </c>
      <c r="C90" s="8" t="s">
        <v>1392</v>
      </c>
      <c r="D90" s="10">
        <v>42198</v>
      </c>
      <c r="E90" s="10">
        <v>42460</v>
      </c>
      <c r="F90" s="68">
        <v>104416</v>
      </c>
    </row>
    <row r="91" spans="1:6">
      <c r="A91" s="8" t="s">
        <v>750</v>
      </c>
      <c r="B91" s="8" t="s">
        <v>1348</v>
      </c>
      <c r="C91" s="8" t="s">
        <v>1392</v>
      </c>
      <c r="D91" s="10">
        <v>42226</v>
      </c>
      <c r="E91" s="10">
        <v>42460</v>
      </c>
      <c r="F91" s="68">
        <v>77020</v>
      </c>
    </row>
    <row r="92" spans="1:6">
      <c r="A92" s="8" t="s">
        <v>869</v>
      </c>
      <c r="B92" s="8" t="s">
        <v>1393</v>
      </c>
      <c r="C92" s="8" t="s">
        <v>1392</v>
      </c>
      <c r="D92" s="10">
        <v>42235</v>
      </c>
      <c r="E92" s="10">
        <v>42460</v>
      </c>
      <c r="F92" s="68">
        <v>113584</v>
      </c>
    </row>
    <row r="93" spans="1:6">
      <c r="A93" s="8" t="s">
        <v>750</v>
      </c>
      <c r="B93" s="8" t="s">
        <v>1336</v>
      </c>
      <c r="C93" s="8" t="s">
        <v>764</v>
      </c>
      <c r="D93" s="10">
        <v>41964</v>
      </c>
      <c r="E93" s="10">
        <v>42460</v>
      </c>
      <c r="F93" s="68">
        <v>694450</v>
      </c>
    </row>
    <row r="94" spans="1:6">
      <c r="A94" s="11" t="s">
        <v>1149</v>
      </c>
      <c r="B94" s="11" t="s">
        <v>1394</v>
      </c>
      <c r="C94" s="11" t="s">
        <v>1395</v>
      </c>
      <c r="D94" s="15">
        <v>41708</v>
      </c>
      <c r="E94" s="15">
        <v>42460</v>
      </c>
      <c r="F94" s="68">
        <v>36000</v>
      </c>
    </row>
    <row r="95" spans="1:6">
      <c r="A95" s="8" t="s">
        <v>869</v>
      </c>
      <c r="B95" s="8" t="s">
        <v>1393</v>
      </c>
      <c r="C95" s="8" t="s">
        <v>1015</v>
      </c>
      <c r="D95" s="10">
        <v>42235</v>
      </c>
      <c r="E95" s="10">
        <v>42460</v>
      </c>
      <c r="F95" s="68">
        <v>40827</v>
      </c>
    </row>
    <row r="96" spans="1:6" ht="29.25">
      <c r="A96" s="8" t="s">
        <v>1174</v>
      </c>
      <c r="B96" s="8" t="s">
        <v>1396</v>
      </c>
      <c r="C96" s="8" t="s">
        <v>1397</v>
      </c>
      <c r="D96" s="10">
        <v>42376</v>
      </c>
      <c r="E96" s="10">
        <v>42460</v>
      </c>
      <c r="F96" s="68">
        <v>59760</v>
      </c>
    </row>
    <row r="97" spans="1:6">
      <c r="A97" s="8" t="s">
        <v>1291</v>
      </c>
      <c r="B97" s="8" t="s">
        <v>1398</v>
      </c>
      <c r="C97" s="8" t="s">
        <v>1035</v>
      </c>
      <c r="D97" s="10">
        <v>42303</v>
      </c>
      <c r="E97" s="10">
        <v>42460</v>
      </c>
      <c r="F97" s="68">
        <v>4075</v>
      </c>
    </row>
    <row r="98" spans="1:6">
      <c r="A98" s="8" t="s">
        <v>1174</v>
      </c>
      <c r="B98" s="8" t="s">
        <v>1399</v>
      </c>
      <c r="C98" s="8" t="s">
        <v>91</v>
      </c>
      <c r="D98" s="10">
        <v>42433</v>
      </c>
      <c r="E98" s="10">
        <v>42460</v>
      </c>
      <c r="F98" s="68">
        <v>18000</v>
      </c>
    </row>
    <row r="99" spans="1:6">
      <c r="A99" s="8" t="s">
        <v>869</v>
      </c>
      <c r="B99" s="8" t="s">
        <v>1383</v>
      </c>
      <c r="C99" s="8" t="s">
        <v>1093</v>
      </c>
      <c r="D99" s="10">
        <v>42278</v>
      </c>
      <c r="E99" s="10">
        <v>42460</v>
      </c>
      <c r="F99" s="68">
        <v>1300</v>
      </c>
    </row>
    <row r="100" spans="1:6">
      <c r="A100" s="8" t="s">
        <v>869</v>
      </c>
      <c r="B100" s="8" t="s">
        <v>1383</v>
      </c>
      <c r="C100" s="8" t="s">
        <v>1094</v>
      </c>
      <c r="D100" s="10">
        <v>42278</v>
      </c>
      <c r="E100" s="10">
        <v>42460</v>
      </c>
      <c r="F100" s="68">
        <v>1300</v>
      </c>
    </row>
    <row r="101" spans="1:6">
      <c r="A101" s="8" t="s">
        <v>750</v>
      </c>
      <c r="B101" s="8" t="s">
        <v>1348</v>
      </c>
      <c r="C101" s="8" t="s">
        <v>1307</v>
      </c>
      <c r="D101" s="10">
        <v>42226</v>
      </c>
      <c r="E101" s="10">
        <v>42460</v>
      </c>
      <c r="F101" s="68">
        <v>75196</v>
      </c>
    </row>
    <row r="102" spans="1:6" ht="43.5">
      <c r="A102" s="8" t="s">
        <v>750</v>
      </c>
      <c r="B102" s="8" t="s">
        <v>1400</v>
      </c>
      <c r="C102" s="8" t="s">
        <v>1307</v>
      </c>
      <c r="D102" s="10">
        <v>42248</v>
      </c>
      <c r="E102" s="10">
        <v>42460</v>
      </c>
      <c r="F102" s="68">
        <v>236667</v>
      </c>
    </row>
    <row r="103" spans="1:6">
      <c r="A103" s="8" t="s">
        <v>750</v>
      </c>
      <c r="B103" s="8" t="s">
        <v>1016</v>
      </c>
      <c r="C103" s="8" t="s">
        <v>1307</v>
      </c>
      <c r="D103" s="10">
        <v>42377</v>
      </c>
      <c r="E103" s="10">
        <v>42460</v>
      </c>
      <c r="F103" s="68">
        <v>29840</v>
      </c>
    </row>
    <row r="104" spans="1:6">
      <c r="A104" s="8" t="s">
        <v>869</v>
      </c>
      <c r="B104" s="8" t="s">
        <v>1383</v>
      </c>
      <c r="C104" s="8" t="s">
        <v>487</v>
      </c>
      <c r="D104" s="10">
        <v>42278</v>
      </c>
      <c r="E104" s="10">
        <v>42460</v>
      </c>
      <c r="F104" s="68">
        <v>1300</v>
      </c>
    </row>
    <row r="105" spans="1:6" ht="57.75">
      <c r="A105" s="8" t="s">
        <v>869</v>
      </c>
      <c r="B105" s="8" t="s">
        <v>1401</v>
      </c>
      <c r="C105" s="8" t="s">
        <v>1341</v>
      </c>
      <c r="D105" s="10">
        <v>42208</v>
      </c>
      <c r="E105" s="10">
        <v>42460</v>
      </c>
      <c r="F105" s="68">
        <v>149666</v>
      </c>
    </row>
    <row r="106" spans="1:6" ht="29.25">
      <c r="A106" s="8" t="s">
        <v>750</v>
      </c>
      <c r="B106" s="8" t="s">
        <v>1402</v>
      </c>
      <c r="C106" s="8" t="s">
        <v>1403</v>
      </c>
      <c r="D106" s="10">
        <v>42045</v>
      </c>
      <c r="E106" s="10">
        <v>42460</v>
      </c>
      <c r="F106" s="68">
        <v>15000</v>
      </c>
    </row>
    <row r="107" spans="1:6" ht="28.5">
      <c r="A107" s="8" t="s">
        <v>869</v>
      </c>
      <c r="B107" s="8" t="s">
        <v>1404</v>
      </c>
      <c r="C107" s="8" t="s">
        <v>1405</v>
      </c>
      <c r="D107" s="10">
        <v>42451</v>
      </c>
      <c r="E107" s="10">
        <v>42460</v>
      </c>
      <c r="F107" s="68">
        <v>9000</v>
      </c>
    </row>
    <row r="108" spans="1:6">
      <c r="A108" s="8" t="s">
        <v>869</v>
      </c>
      <c r="B108" s="8" t="s">
        <v>1383</v>
      </c>
      <c r="C108" s="8" t="s">
        <v>1297</v>
      </c>
      <c r="D108" s="10">
        <v>42278</v>
      </c>
      <c r="E108" s="10">
        <v>42460</v>
      </c>
      <c r="F108" s="68">
        <v>1300</v>
      </c>
    </row>
    <row r="109" spans="1:6">
      <c r="A109" s="8" t="s">
        <v>869</v>
      </c>
      <c r="B109" s="8" t="s">
        <v>1406</v>
      </c>
      <c r="C109" s="8" t="s">
        <v>1407</v>
      </c>
      <c r="D109" s="10">
        <v>42185</v>
      </c>
      <c r="E109" s="10">
        <v>42460</v>
      </c>
      <c r="F109" s="68">
        <v>30000</v>
      </c>
    </row>
    <row r="110" spans="1:6">
      <c r="A110" s="8" t="s">
        <v>869</v>
      </c>
      <c r="B110" s="8" t="s">
        <v>1383</v>
      </c>
      <c r="C110" s="8" t="s">
        <v>1098</v>
      </c>
      <c r="D110" s="10">
        <v>42278</v>
      </c>
      <c r="E110" s="10">
        <v>42460</v>
      </c>
      <c r="F110" s="68">
        <v>1300</v>
      </c>
    </row>
    <row r="111" spans="1:6">
      <c r="A111" s="8" t="s">
        <v>869</v>
      </c>
      <c r="B111" s="8" t="s">
        <v>1383</v>
      </c>
      <c r="C111" s="8" t="s">
        <v>1099</v>
      </c>
      <c r="D111" s="10">
        <v>42278</v>
      </c>
      <c r="E111" s="10">
        <v>42460</v>
      </c>
      <c r="F111" s="68">
        <v>1300</v>
      </c>
    </row>
    <row r="112" spans="1:6" ht="28.5">
      <c r="A112" s="11" t="s">
        <v>881</v>
      </c>
      <c r="B112" s="11" t="s">
        <v>1408</v>
      </c>
      <c r="C112" s="11" t="s">
        <v>1409</v>
      </c>
      <c r="D112" s="15">
        <v>41730</v>
      </c>
      <c r="E112" s="15">
        <v>42460</v>
      </c>
      <c r="F112" s="68">
        <v>147988</v>
      </c>
    </row>
    <row r="113" spans="1:6" ht="43.5">
      <c r="A113" s="8" t="s">
        <v>750</v>
      </c>
      <c r="B113" s="8" t="s">
        <v>1410</v>
      </c>
      <c r="C113" s="21" t="s">
        <v>1411</v>
      </c>
      <c r="D113" s="10">
        <v>42422</v>
      </c>
      <c r="E113" s="10">
        <v>42460</v>
      </c>
      <c r="F113" s="68">
        <v>9900</v>
      </c>
    </row>
    <row r="114" spans="1:6">
      <c r="A114" s="11" t="s">
        <v>984</v>
      </c>
      <c r="B114" s="11" t="s">
        <v>599</v>
      </c>
      <c r="C114" s="11" t="s">
        <v>1284</v>
      </c>
      <c r="D114" s="15">
        <v>41813</v>
      </c>
      <c r="E114" s="15">
        <v>42460</v>
      </c>
      <c r="F114" s="68">
        <v>1011100</v>
      </c>
    </row>
    <row r="115" spans="1:6">
      <c r="A115" s="8" t="s">
        <v>869</v>
      </c>
      <c r="B115" s="8" t="s">
        <v>1412</v>
      </c>
      <c r="C115" s="8" t="s">
        <v>1413</v>
      </c>
      <c r="D115" s="25">
        <v>42339</v>
      </c>
      <c r="E115" s="26">
        <v>42460</v>
      </c>
      <c r="F115" s="68">
        <v>37185</v>
      </c>
    </row>
    <row r="116" spans="1:6" ht="29.25">
      <c r="A116" s="8" t="s">
        <v>869</v>
      </c>
      <c r="B116" s="8" t="s">
        <v>1414</v>
      </c>
      <c r="C116" s="8" t="s">
        <v>1356</v>
      </c>
      <c r="D116" s="10">
        <v>42036</v>
      </c>
      <c r="E116" s="10">
        <v>42460</v>
      </c>
      <c r="F116" s="68">
        <v>69581.62</v>
      </c>
    </row>
    <row r="117" spans="1:6">
      <c r="A117" s="8" t="s">
        <v>869</v>
      </c>
      <c r="B117" s="8" t="s">
        <v>1415</v>
      </c>
      <c r="C117" s="8" t="s">
        <v>1356</v>
      </c>
      <c r="D117" s="10">
        <v>42248</v>
      </c>
      <c r="E117" s="10">
        <v>42460</v>
      </c>
      <c r="F117" s="68">
        <v>2000</v>
      </c>
    </row>
    <row r="118" spans="1:6" ht="29.25">
      <c r="A118" s="8" t="s">
        <v>984</v>
      </c>
      <c r="B118" s="8" t="s">
        <v>1416</v>
      </c>
      <c r="C118" s="8" t="s">
        <v>1313</v>
      </c>
      <c r="D118" s="10">
        <v>42053</v>
      </c>
      <c r="E118" s="10">
        <v>42460</v>
      </c>
      <c r="F118" s="68">
        <v>264000</v>
      </c>
    </row>
    <row r="119" spans="1:6" ht="29.25">
      <c r="A119" s="8" t="s">
        <v>750</v>
      </c>
      <c r="B119" s="8" t="s">
        <v>1350</v>
      </c>
      <c r="C119" s="8" t="s">
        <v>1313</v>
      </c>
      <c r="D119" s="10">
        <v>42194</v>
      </c>
      <c r="E119" s="10">
        <v>42460</v>
      </c>
      <c r="F119" s="68">
        <v>39956</v>
      </c>
    </row>
    <row r="120" spans="1:6">
      <c r="A120" s="8" t="s">
        <v>869</v>
      </c>
      <c r="B120" s="8" t="s">
        <v>1383</v>
      </c>
      <c r="C120" s="8" t="s">
        <v>1298</v>
      </c>
      <c r="D120" s="10">
        <v>42278</v>
      </c>
      <c r="E120" s="10">
        <v>42460</v>
      </c>
      <c r="F120" s="68">
        <v>1300</v>
      </c>
    </row>
    <row r="121" spans="1:6">
      <c r="A121" s="8" t="s">
        <v>869</v>
      </c>
      <c r="B121" s="8" t="s">
        <v>1417</v>
      </c>
      <c r="C121" s="8" t="s">
        <v>747</v>
      </c>
      <c r="D121" s="10">
        <v>42430</v>
      </c>
      <c r="E121" s="10">
        <v>42460</v>
      </c>
      <c r="F121" s="68">
        <v>5000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2"/>
  <sheetViews>
    <sheetView workbookViewId="0">
      <selection activeCell="I5" sqref="I5"/>
    </sheetView>
  </sheetViews>
  <sheetFormatPr defaultRowHeight="15"/>
  <cols>
    <col min="1" max="1" width="40.5703125" customWidth="1"/>
    <col min="2" max="2" width="49.28515625" customWidth="1"/>
    <col min="3" max="3" width="35.28515625" customWidth="1"/>
    <col min="4" max="4" width="16.85546875" customWidth="1"/>
    <col min="5" max="5" width="16.140625" customWidth="1"/>
    <col min="6" max="6" width="21.140625" customWidth="1"/>
  </cols>
  <sheetData>
    <row r="1" spans="1:6" ht="30">
      <c r="A1" s="150" t="s">
        <v>0</v>
      </c>
      <c r="B1" s="154" t="s">
        <v>1</v>
      </c>
      <c r="C1" s="154" t="s">
        <v>2</v>
      </c>
      <c r="D1" s="155" t="s">
        <v>3</v>
      </c>
      <c r="E1" s="155" t="s">
        <v>4</v>
      </c>
      <c r="F1" s="157" t="s">
        <v>1145</v>
      </c>
    </row>
    <row r="2" spans="1:6" ht="28.5">
      <c r="A2" s="11" t="s">
        <v>750</v>
      </c>
      <c r="B2" s="11" t="s">
        <v>1418</v>
      </c>
      <c r="C2" s="11" t="s">
        <v>1419</v>
      </c>
      <c r="D2" s="15">
        <v>41691</v>
      </c>
      <c r="E2" s="15">
        <v>41743</v>
      </c>
      <c r="F2" s="73">
        <v>2500</v>
      </c>
    </row>
    <row r="3" spans="1:6">
      <c r="A3" s="11" t="s">
        <v>1149</v>
      </c>
      <c r="B3" s="11" t="s">
        <v>1420</v>
      </c>
      <c r="C3" s="11" t="s">
        <v>1356</v>
      </c>
      <c r="D3" s="15">
        <v>41614</v>
      </c>
      <c r="E3" s="15">
        <v>41744</v>
      </c>
      <c r="F3" s="73">
        <v>109416</v>
      </c>
    </row>
    <row r="4" spans="1:6" ht="28.5">
      <c r="A4" s="11" t="s">
        <v>869</v>
      </c>
      <c r="B4" s="11" t="s">
        <v>1421</v>
      </c>
      <c r="C4" s="11" t="s">
        <v>955</v>
      </c>
      <c r="D4" s="15">
        <v>41640</v>
      </c>
      <c r="E4" s="15">
        <v>41759</v>
      </c>
      <c r="F4" s="73">
        <v>49950</v>
      </c>
    </row>
    <row r="5" spans="1:6" ht="42.75">
      <c r="A5" s="11" t="s">
        <v>750</v>
      </c>
      <c r="B5" s="11" t="s">
        <v>1422</v>
      </c>
      <c r="C5" s="11" t="s">
        <v>1302</v>
      </c>
      <c r="D5" s="15">
        <v>41725</v>
      </c>
      <c r="E5" s="15">
        <v>41761</v>
      </c>
      <c r="F5" s="73">
        <v>9000</v>
      </c>
    </row>
    <row r="6" spans="1:6" ht="28.5">
      <c r="A6" s="11" t="s">
        <v>869</v>
      </c>
      <c r="B6" s="11" t="s">
        <v>1423</v>
      </c>
      <c r="C6" s="11" t="s">
        <v>1424</v>
      </c>
      <c r="D6" s="15">
        <v>41611</v>
      </c>
      <c r="E6" s="15">
        <v>41773</v>
      </c>
      <c r="F6" s="73">
        <v>60000</v>
      </c>
    </row>
    <row r="7" spans="1:6" ht="28.5">
      <c r="A7" s="11" t="s">
        <v>881</v>
      </c>
      <c r="B7" s="11" t="s">
        <v>1425</v>
      </c>
      <c r="C7" s="11" t="s">
        <v>1334</v>
      </c>
      <c r="D7" s="15">
        <v>41619</v>
      </c>
      <c r="E7" s="15">
        <v>41790</v>
      </c>
      <c r="F7" s="73">
        <v>29670</v>
      </c>
    </row>
    <row r="8" spans="1:6" ht="28.5">
      <c r="A8" s="11" t="s">
        <v>881</v>
      </c>
      <c r="B8" s="11" t="s">
        <v>1426</v>
      </c>
      <c r="C8" s="11" t="s">
        <v>1302</v>
      </c>
      <c r="D8" s="15">
        <v>41619</v>
      </c>
      <c r="E8" s="15">
        <v>41790</v>
      </c>
      <c r="F8" s="73">
        <v>17322</v>
      </c>
    </row>
    <row r="9" spans="1:6" ht="42.75">
      <c r="A9" s="11" t="s">
        <v>750</v>
      </c>
      <c r="B9" s="11" t="s">
        <v>1427</v>
      </c>
      <c r="C9" s="11" t="s">
        <v>1334</v>
      </c>
      <c r="D9" s="15">
        <v>41694</v>
      </c>
      <c r="E9" s="15">
        <v>41790</v>
      </c>
      <c r="F9" s="73">
        <v>14000</v>
      </c>
    </row>
    <row r="10" spans="1:6" ht="28.5">
      <c r="A10" s="11" t="s">
        <v>869</v>
      </c>
      <c r="B10" s="11" t="s">
        <v>1428</v>
      </c>
      <c r="C10" s="11" t="s">
        <v>1284</v>
      </c>
      <c r="D10" s="15">
        <v>41685</v>
      </c>
      <c r="E10" s="15">
        <v>41790</v>
      </c>
      <c r="F10" s="73">
        <v>37840</v>
      </c>
    </row>
    <row r="11" spans="1:6" ht="28.5">
      <c r="A11" s="11" t="s">
        <v>869</v>
      </c>
      <c r="B11" s="11" t="s">
        <v>1429</v>
      </c>
      <c r="C11" s="11" t="s">
        <v>1287</v>
      </c>
      <c r="D11" s="15">
        <v>41680</v>
      </c>
      <c r="E11" s="15">
        <v>41790</v>
      </c>
      <c r="F11" s="73">
        <v>55920</v>
      </c>
    </row>
    <row r="12" spans="1:6">
      <c r="A12" s="11" t="s">
        <v>1149</v>
      </c>
      <c r="B12" s="11" t="s">
        <v>1430</v>
      </c>
      <c r="C12" s="11" t="s">
        <v>1356</v>
      </c>
      <c r="D12" s="15">
        <v>41327</v>
      </c>
      <c r="E12" s="15">
        <v>41820</v>
      </c>
      <c r="F12" s="73">
        <v>23166.690000000002</v>
      </c>
    </row>
    <row r="13" spans="1:6">
      <c r="A13" s="11" t="s">
        <v>1149</v>
      </c>
      <c r="B13" s="11" t="s">
        <v>1431</v>
      </c>
      <c r="C13" s="11" t="s">
        <v>1331</v>
      </c>
      <c r="D13" s="15">
        <v>41715</v>
      </c>
      <c r="E13" s="15">
        <v>41820</v>
      </c>
      <c r="F13" s="73">
        <v>50124</v>
      </c>
    </row>
    <row r="14" spans="1:6" ht="28.5">
      <c r="A14" s="11" t="s">
        <v>1149</v>
      </c>
      <c r="B14" s="11" t="s">
        <v>1432</v>
      </c>
      <c r="C14" s="11" t="s">
        <v>1433</v>
      </c>
      <c r="D14" s="15">
        <v>41730</v>
      </c>
      <c r="E14" s="15">
        <v>41820</v>
      </c>
      <c r="F14" s="73">
        <v>360</v>
      </c>
    </row>
    <row r="15" spans="1:6" ht="42.75">
      <c r="A15" s="11" t="s">
        <v>869</v>
      </c>
      <c r="B15" s="11" t="s">
        <v>1434</v>
      </c>
      <c r="C15" s="11" t="s">
        <v>1334</v>
      </c>
      <c r="D15" s="15">
        <v>41649</v>
      </c>
      <c r="E15" s="15">
        <v>41835</v>
      </c>
      <c r="F15" s="73">
        <v>108744</v>
      </c>
    </row>
    <row r="16" spans="1:6" ht="57">
      <c r="A16" s="11" t="s">
        <v>869</v>
      </c>
      <c r="B16" s="11" t="s">
        <v>1435</v>
      </c>
      <c r="C16" s="11" t="s">
        <v>1302</v>
      </c>
      <c r="D16" s="15">
        <v>41649</v>
      </c>
      <c r="E16" s="15">
        <v>41835</v>
      </c>
      <c r="F16" s="73">
        <v>109632.59999999999</v>
      </c>
    </row>
    <row r="17" spans="1:6" ht="28.5">
      <c r="A17" s="11" t="s">
        <v>881</v>
      </c>
      <c r="B17" s="11" t="s">
        <v>1436</v>
      </c>
      <c r="C17" s="11" t="s">
        <v>1437</v>
      </c>
      <c r="D17" s="15">
        <v>41681</v>
      </c>
      <c r="E17" s="15">
        <v>41835</v>
      </c>
      <c r="F17" s="73">
        <v>260585</v>
      </c>
    </row>
    <row r="18" spans="1:6" ht="28.5">
      <c r="A18" s="11" t="s">
        <v>881</v>
      </c>
      <c r="B18" s="11" t="s">
        <v>1436</v>
      </c>
      <c r="C18" s="11" t="s">
        <v>1153</v>
      </c>
      <c r="D18" s="15">
        <v>41681</v>
      </c>
      <c r="E18" s="15">
        <v>41835</v>
      </c>
      <c r="F18" s="73">
        <v>197185</v>
      </c>
    </row>
    <row r="19" spans="1:6" ht="28.5">
      <c r="A19" s="11" t="s">
        <v>750</v>
      </c>
      <c r="B19" s="11" t="s">
        <v>1438</v>
      </c>
      <c r="C19" s="11" t="s">
        <v>1439</v>
      </c>
      <c r="D19" s="15">
        <v>41708</v>
      </c>
      <c r="E19" s="15">
        <v>41851</v>
      </c>
      <c r="F19" s="73">
        <v>119505.60000000001</v>
      </c>
    </row>
    <row r="20" spans="1:6">
      <c r="A20" s="11" t="s">
        <v>750</v>
      </c>
      <c r="B20" s="11" t="s">
        <v>1440</v>
      </c>
      <c r="C20" s="11" t="s">
        <v>802</v>
      </c>
      <c r="D20" s="15">
        <v>41519</v>
      </c>
      <c r="E20" s="15">
        <v>41851</v>
      </c>
      <c r="F20" s="73">
        <v>129481</v>
      </c>
    </row>
    <row r="21" spans="1:6" ht="42.75">
      <c r="A21" s="11" t="s">
        <v>750</v>
      </c>
      <c r="B21" s="11" t="s">
        <v>1441</v>
      </c>
      <c r="C21" s="11" t="s">
        <v>771</v>
      </c>
      <c r="D21" s="15">
        <v>41618</v>
      </c>
      <c r="E21" s="15">
        <v>41851</v>
      </c>
      <c r="F21" s="73">
        <v>90900</v>
      </c>
    </row>
    <row r="22" spans="1:6" ht="42.75">
      <c r="A22" s="11" t="s">
        <v>750</v>
      </c>
      <c r="B22" s="11" t="s">
        <v>1441</v>
      </c>
      <c r="C22" s="11" t="s">
        <v>1155</v>
      </c>
      <c r="D22" s="15">
        <v>41618</v>
      </c>
      <c r="E22" s="15">
        <v>41851</v>
      </c>
      <c r="F22" s="73">
        <v>78300</v>
      </c>
    </row>
    <row r="23" spans="1:6" ht="42.75">
      <c r="A23" s="11" t="s">
        <v>750</v>
      </c>
      <c r="B23" s="11" t="s">
        <v>1442</v>
      </c>
      <c r="C23" s="11" t="s">
        <v>1443</v>
      </c>
      <c r="D23" s="15">
        <v>41687</v>
      </c>
      <c r="E23" s="15">
        <v>41851</v>
      </c>
      <c r="F23" s="73">
        <v>34958</v>
      </c>
    </row>
    <row r="24" spans="1:6" ht="42.75">
      <c r="A24" s="11" t="s">
        <v>750</v>
      </c>
      <c r="B24" s="11" t="s">
        <v>1442</v>
      </c>
      <c r="C24" s="11" t="s">
        <v>1444</v>
      </c>
      <c r="D24" s="15">
        <v>41687</v>
      </c>
      <c r="E24" s="15">
        <v>41851</v>
      </c>
      <c r="F24" s="73">
        <v>32093.98</v>
      </c>
    </row>
    <row r="25" spans="1:6" ht="42.75">
      <c r="A25" s="11" t="s">
        <v>750</v>
      </c>
      <c r="B25" s="11" t="s">
        <v>1442</v>
      </c>
      <c r="C25" s="11" t="s">
        <v>1445</v>
      </c>
      <c r="D25" s="15">
        <v>41687</v>
      </c>
      <c r="E25" s="15">
        <v>41851</v>
      </c>
      <c r="F25" s="73">
        <v>35000</v>
      </c>
    </row>
    <row r="26" spans="1:6" ht="42.75">
      <c r="A26" s="11" t="s">
        <v>750</v>
      </c>
      <c r="B26" s="11" t="s">
        <v>1442</v>
      </c>
      <c r="C26" s="11" t="s">
        <v>1222</v>
      </c>
      <c r="D26" s="15">
        <v>41687</v>
      </c>
      <c r="E26" s="15">
        <v>41851</v>
      </c>
      <c r="F26" s="73">
        <v>30850</v>
      </c>
    </row>
    <row r="27" spans="1:6" ht="28.5">
      <c r="A27" s="11" t="s">
        <v>750</v>
      </c>
      <c r="B27" s="11" t="s">
        <v>1446</v>
      </c>
      <c r="C27" s="11" t="s">
        <v>1447</v>
      </c>
      <c r="D27" s="15">
        <v>41670</v>
      </c>
      <c r="E27" s="15">
        <v>41851</v>
      </c>
      <c r="F27" s="73">
        <v>59065</v>
      </c>
    </row>
    <row r="28" spans="1:6" ht="28.5">
      <c r="A28" s="11" t="s">
        <v>750</v>
      </c>
      <c r="B28" s="11" t="s">
        <v>1446</v>
      </c>
      <c r="C28" s="11" t="s">
        <v>1448</v>
      </c>
      <c r="D28" s="15">
        <v>41670</v>
      </c>
      <c r="E28" s="15">
        <v>41851</v>
      </c>
      <c r="F28" s="73">
        <v>60000</v>
      </c>
    </row>
    <row r="29" spans="1:6" ht="42.75">
      <c r="A29" s="11" t="s">
        <v>750</v>
      </c>
      <c r="B29" s="11" t="s">
        <v>1449</v>
      </c>
      <c r="C29" s="11" t="s">
        <v>1222</v>
      </c>
      <c r="D29" s="15">
        <v>41670</v>
      </c>
      <c r="E29" s="15">
        <v>41851</v>
      </c>
      <c r="F29" s="73">
        <v>53140</v>
      </c>
    </row>
    <row r="30" spans="1:6" ht="42.75">
      <c r="A30" s="11" t="s">
        <v>750</v>
      </c>
      <c r="B30" s="11" t="s">
        <v>1449</v>
      </c>
      <c r="C30" s="11" t="s">
        <v>1450</v>
      </c>
      <c r="D30" s="15">
        <v>41670</v>
      </c>
      <c r="E30" s="15">
        <v>41851</v>
      </c>
      <c r="F30" s="73">
        <v>41150</v>
      </c>
    </row>
    <row r="31" spans="1:6" ht="42.75">
      <c r="A31" s="11" t="s">
        <v>750</v>
      </c>
      <c r="B31" s="11" t="s">
        <v>1449</v>
      </c>
      <c r="C31" s="11" t="s">
        <v>1243</v>
      </c>
      <c r="D31" s="15">
        <v>41670</v>
      </c>
      <c r="E31" s="15">
        <v>41851</v>
      </c>
      <c r="F31" s="73">
        <v>59070</v>
      </c>
    </row>
    <row r="32" spans="1:6" ht="42.75">
      <c r="A32" s="11" t="s">
        <v>750</v>
      </c>
      <c r="B32" s="11" t="s">
        <v>1449</v>
      </c>
      <c r="C32" s="11" t="s">
        <v>1451</v>
      </c>
      <c r="D32" s="15">
        <v>41670</v>
      </c>
      <c r="E32" s="15">
        <v>41851</v>
      </c>
      <c r="F32" s="73">
        <v>44956</v>
      </c>
    </row>
    <row r="33" spans="1:6" ht="42.75">
      <c r="A33" s="11" t="s">
        <v>750</v>
      </c>
      <c r="B33" s="11" t="s">
        <v>1449</v>
      </c>
      <c r="C33" s="11" t="s">
        <v>1452</v>
      </c>
      <c r="D33" s="15">
        <v>41670</v>
      </c>
      <c r="E33" s="15">
        <v>41851</v>
      </c>
      <c r="F33" s="73">
        <v>60000</v>
      </c>
    </row>
    <row r="34" spans="1:6" ht="42.75">
      <c r="A34" s="11" t="s">
        <v>750</v>
      </c>
      <c r="B34" s="11" t="s">
        <v>1449</v>
      </c>
      <c r="C34" s="11" t="s">
        <v>1453</v>
      </c>
      <c r="D34" s="15">
        <v>41670</v>
      </c>
      <c r="E34" s="15">
        <v>41851</v>
      </c>
      <c r="F34" s="73">
        <v>58929</v>
      </c>
    </row>
    <row r="35" spans="1:6" ht="42.75">
      <c r="A35" s="11" t="s">
        <v>750</v>
      </c>
      <c r="B35" s="11" t="s">
        <v>1449</v>
      </c>
      <c r="C35" s="11" t="s">
        <v>1454</v>
      </c>
      <c r="D35" s="15">
        <v>41670</v>
      </c>
      <c r="E35" s="15">
        <v>41851</v>
      </c>
      <c r="F35" s="73">
        <v>43700</v>
      </c>
    </row>
    <row r="36" spans="1:6" ht="42.75">
      <c r="A36" s="11" t="s">
        <v>750</v>
      </c>
      <c r="B36" s="11" t="s">
        <v>1449</v>
      </c>
      <c r="C36" s="11" t="s">
        <v>1455</v>
      </c>
      <c r="D36" s="15">
        <v>41670</v>
      </c>
      <c r="E36" s="15">
        <v>41851</v>
      </c>
      <c r="F36" s="73">
        <v>49000</v>
      </c>
    </row>
    <row r="37" spans="1:6" ht="42.75">
      <c r="A37" s="11" t="s">
        <v>750</v>
      </c>
      <c r="B37" s="11" t="s">
        <v>1449</v>
      </c>
      <c r="C37" s="11" t="s">
        <v>1456</v>
      </c>
      <c r="D37" s="15">
        <v>41670</v>
      </c>
      <c r="E37" s="15">
        <v>41851</v>
      </c>
      <c r="F37" s="73">
        <v>60000</v>
      </c>
    </row>
    <row r="38" spans="1:6" ht="42.75">
      <c r="A38" s="11" t="s">
        <v>750</v>
      </c>
      <c r="B38" s="11" t="s">
        <v>1449</v>
      </c>
      <c r="C38" s="11" t="s">
        <v>1457</v>
      </c>
      <c r="D38" s="15">
        <v>41670</v>
      </c>
      <c r="E38" s="15">
        <v>41851</v>
      </c>
      <c r="F38" s="73">
        <v>36528</v>
      </c>
    </row>
    <row r="39" spans="1:6" ht="42.75">
      <c r="A39" s="11" t="s">
        <v>750</v>
      </c>
      <c r="B39" s="11" t="s">
        <v>1449</v>
      </c>
      <c r="C39" s="11" t="s">
        <v>1458</v>
      </c>
      <c r="D39" s="15">
        <v>41670</v>
      </c>
      <c r="E39" s="15">
        <v>41851</v>
      </c>
      <c r="F39" s="73">
        <v>57850</v>
      </c>
    </row>
    <row r="40" spans="1:6" ht="42.75">
      <c r="A40" s="11" t="s">
        <v>750</v>
      </c>
      <c r="B40" s="11" t="s">
        <v>1449</v>
      </c>
      <c r="C40" s="11" t="s">
        <v>1459</v>
      </c>
      <c r="D40" s="15">
        <v>41670</v>
      </c>
      <c r="E40" s="15">
        <v>41851</v>
      </c>
      <c r="F40" s="73">
        <v>60000</v>
      </c>
    </row>
    <row r="41" spans="1:6" ht="42.75">
      <c r="A41" s="11" t="s">
        <v>750</v>
      </c>
      <c r="B41" s="11" t="s">
        <v>1449</v>
      </c>
      <c r="C41" s="11" t="s">
        <v>1460</v>
      </c>
      <c r="D41" s="15">
        <v>41670</v>
      </c>
      <c r="E41" s="15">
        <v>41851</v>
      </c>
      <c r="F41" s="73">
        <v>20000</v>
      </c>
    </row>
    <row r="42" spans="1:6" ht="29.25">
      <c r="A42" s="8" t="s">
        <v>869</v>
      </c>
      <c r="B42" s="11" t="s">
        <v>1461</v>
      </c>
      <c r="C42" s="11" t="s">
        <v>1462</v>
      </c>
      <c r="D42" s="15">
        <v>41621</v>
      </c>
      <c r="E42" s="15">
        <v>41851</v>
      </c>
      <c r="F42" s="254">
        <v>344390</v>
      </c>
    </row>
    <row r="43" spans="1:6" ht="42.75">
      <c r="A43" s="11" t="s">
        <v>869</v>
      </c>
      <c r="B43" s="11" t="s">
        <v>1463</v>
      </c>
      <c r="C43" s="11" t="s">
        <v>1462</v>
      </c>
      <c r="D43" s="15">
        <v>41717</v>
      </c>
      <c r="E43" s="15">
        <v>41851</v>
      </c>
      <c r="F43" s="255"/>
    </row>
    <row r="44" spans="1:6" ht="28.5">
      <c r="A44" s="11" t="s">
        <v>869</v>
      </c>
      <c r="B44" s="11" t="s">
        <v>1464</v>
      </c>
      <c r="C44" s="11" t="s">
        <v>1403</v>
      </c>
      <c r="D44" s="15">
        <v>41730</v>
      </c>
      <c r="E44" s="15">
        <v>41851</v>
      </c>
      <c r="F44" s="73">
        <v>78534</v>
      </c>
    </row>
    <row r="45" spans="1:6" ht="42.75">
      <c r="A45" s="11" t="s">
        <v>750</v>
      </c>
      <c r="B45" s="11" t="s">
        <v>1465</v>
      </c>
      <c r="C45" s="11" t="s">
        <v>229</v>
      </c>
      <c r="D45" s="15">
        <v>41652</v>
      </c>
      <c r="E45" s="15">
        <v>41855</v>
      </c>
      <c r="F45" s="73">
        <v>893940</v>
      </c>
    </row>
    <row r="46" spans="1:6" ht="29.25">
      <c r="A46" s="8" t="s">
        <v>869</v>
      </c>
      <c r="B46" s="8" t="s">
        <v>1466</v>
      </c>
      <c r="C46" s="8" t="s">
        <v>1467</v>
      </c>
      <c r="D46" s="10">
        <v>41710</v>
      </c>
      <c r="E46" s="10">
        <v>41897</v>
      </c>
      <c r="F46" s="74">
        <v>72720</v>
      </c>
    </row>
    <row r="47" spans="1:6" ht="42.75">
      <c r="A47" s="11" t="s">
        <v>881</v>
      </c>
      <c r="B47" s="11" t="s">
        <v>1468</v>
      </c>
      <c r="C47" s="11" t="s">
        <v>1345</v>
      </c>
      <c r="D47" s="15">
        <v>41753</v>
      </c>
      <c r="E47" s="15">
        <v>41912</v>
      </c>
      <c r="F47" s="73">
        <v>103500</v>
      </c>
    </row>
    <row r="48" spans="1:6">
      <c r="A48" s="11" t="s">
        <v>881</v>
      </c>
      <c r="B48" s="11" t="s">
        <v>1469</v>
      </c>
      <c r="C48" s="11" t="s">
        <v>1470</v>
      </c>
      <c r="D48" s="15">
        <v>41778</v>
      </c>
      <c r="E48" s="15">
        <v>41912</v>
      </c>
      <c r="F48" s="73">
        <v>162792</v>
      </c>
    </row>
    <row r="49" spans="1:6" ht="42.75">
      <c r="A49" s="11" t="s">
        <v>881</v>
      </c>
      <c r="B49" s="11" t="s">
        <v>1471</v>
      </c>
      <c r="C49" s="11" t="s">
        <v>1397</v>
      </c>
      <c r="D49" s="15">
        <v>41771</v>
      </c>
      <c r="E49" s="15">
        <v>41912</v>
      </c>
      <c r="F49" s="73">
        <v>36480</v>
      </c>
    </row>
    <row r="50" spans="1:6" ht="57">
      <c r="A50" s="11" t="s">
        <v>869</v>
      </c>
      <c r="B50" s="11" t="s">
        <v>1472</v>
      </c>
      <c r="C50" s="11" t="s">
        <v>1473</v>
      </c>
      <c r="D50" s="15">
        <v>41694</v>
      </c>
      <c r="E50" s="15">
        <v>41942</v>
      </c>
      <c r="F50" s="73">
        <v>122400</v>
      </c>
    </row>
    <row r="51" spans="1:6" ht="28.5">
      <c r="A51" s="11" t="s">
        <v>881</v>
      </c>
      <c r="B51" s="11" t="s">
        <v>1474</v>
      </c>
      <c r="C51" s="11" t="s">
        <v>656</v>
      </c>
      <c r="D51" s="15">
        <v>41799</v>
      </c>
      <c r="E51" s="15">
        <v>41943</v>
      </c>
      <c r="F51" s="73">
        <v>49960</v>
      </c>
    </row>
    <row r="52" spans="1:6" ht="42.75">
      <c r="A52" s="11" t="s">
        <v>750</v>
      </c>
      <c r="B52" s="11" t="s">
        <v>1442</v>
      </c>
      <c r="C52" s="11" t="s">
        <v>1475</v>
      </c>
      <c r="D52" s="15">
        <v>41687</v>
      </c>
      <c r="E52" s="15">
        <v>41943</v>
      </c>
      <c r="F52" s="73">
        <v>34485</v>
      </c>
    </row>
    <row r="53" spans="1:6" ht="42.75">
      <c r="A53" s="11" t="s">
        <v>750</v>
      </c>
      <c r="B53" s="11" t="s">
        <v>1442</v>
      </c>
      <c r="C53" s="11" t="s">
        <v>1476</v>
      </c>
      <c r="D53" s="15">
        <v>41687</v>
      </c>
      <c r="E53" s="15">
        <v>41943</v>
      </c>
      <c r="F53" s="73">
        <v>34225</v>
      </c>
    </row>
    <row r="54" spans="1:6" ht="42.75">
      <c r="A54" s="11" t="s">
        <v>750</v>
      </c>
      <c r="B54" s="11" t="s">
        <v>1442</v>
      </c>
      <c r="C54" s="11" t="s">
        <v>1477</v>
      </c>
      <c r="D54" s="15">
        <v>41687</v>
      </c>
      <c r="E54" s="15">
        <v>41943</v>
      </c>
      <c r="F54" s="73">
        <v>35000</v>
      </c>
    </row>
    <row r="55" spans="1:6" ht="57">
      <c r="A55" s="11" t="s">
        <v>869</v>
      </c>
      <c r="B55" s="11" t="s">
        <v>1472</v>
      </c>
      <c r="C55" s="11" t="s">
        <v>1478</v>
      </c>
      <c r="D55" s="15">
        <v>41699</v>
      </c>
      <c r="E55" s="15">
        <v>41943</v>
      </c>
      <c r="F55" s="73">
        <v>14100</v>
      </c>
    </row>
    <row r="56" spans="1:6" ht="57">
      <c r="A56" s="11" t="s">
        <v>869</v>
      </c>
      <c r="B56" s="11" t="s">
        <v>1472</v>
      </c>
      <c r="C56" s="11" t="s">
        <v>491</v>
      </c>
      <c r="D56" s="15">
        <v>41699</v>
      </c>
      <c r="E56" s="15">
        <v>41943</v>
      </c>
      <c r="F56" s="73">
        <v>9995</v>
      </c>
    </row>
    <row r="57" spans="1:6" ht="57">
      <c r="A57" s="11" t="s">
        <v>869</v>
      </c>
      <c r="B57" s="11" t="s">
        <v>1472</v>
      </c>
      <c r="C57" s="11" t="s">
        <v>1094</v>
      </c>
      <c r="D57" s="15">
        <v>41699</v>
      </c>
      <c r="E57" s="15">
        <v>41943</v>
      </c>
      <c r="F57" s="73">
        <v>19600</v>
      </c>
    </row>
    <row r="58" spans="1:6" ht="57">
      <c r="A58" s="11" t="s">
        <v>869</v>
      </c>
      <c r="B58" s="11" t="s">
        <v>1472</v>
      </c>
      <c r="C58" s="11" t="s">
        <v>1479</v>
      </c>
      <c r="D58" s="15">
        <v>41699</v>
      </c>
      <c r="E58" s="15">
        <v>41943</v>
      </c>
      <c r="F58" s="73">
        <v>11460</v>
      </c>
    </row>
    <row r="59" spans="1:6" ht="57">
      <c r="A59" s="11" t="s">
        <v>869</v>
      </c>
      <c r="B59" s="11" t="s">
        <v>1472</v>
      </c>
      <c r="C59" s="11" t="s">
        <v>1480</v>
      </c>
      <c r="D59" s="15">
        <v>41699</v>
      </c>
      <c r="E59" s="15">
        <v>41943</v>
      </c>
      <c r="F59" s="73">
        <v>42120</v>
      </c>
    </row>
    <row r="60" spans="1:6" ht="57">
      <c r="A60" s="11" t="s">
        <v>869</v>
      </c>
      <c r="B60" s="11" t="s">
        <v>1472</v>
      </c>
      <c r="C60" s="11" t="s">
        <v>1376</v>
      </c>
      <c r="D60" s="15">
        <v>41699</v>
      </c>
      <c r="E60" s="15">
        <v>41943</v>
      </c>
      <c r="F60" s="73">
        <v>80400</v>
      </c>
    </row>
    <row r="61" spans="1:6" ht="57">
      <c r="A61" s="11" t="s">
        <v>869</v>
      </c>
      <c r="B61" s="11" t="s">
        <v>1472</v>
      </c>
      <c r="C61" s="11" t="s">
        <v>1481</v>
      </c>
      <c r="D61" s="15">
        <v>41699</v>
      </c>
      <c r="E61" s="15">
        <v>41943</v>
      </c>
      <c r="F61" s="73">
        <v>12360</v>
      </c>
    </row>
    <row r="62" spans="1:6" ht="57">
      <c r="A62" s="11" t="s">
        <v>869</v>
      </c>
      <c r="B62" s="11" t="s">
        <v>1472</v>
      </c>
      <c r="C62" s="11" t="s">
        <v>1403</v>
      </c>
      <c r="D62" s="15">
        <v>41699</v>
      </c>
      <c r="E62" s="15">
        <v>41943</v>
      </c>
      <c r="F62" s="73">
        <v>41814</v>
      </c>
    </row>
    <row r="63" spans="1:6" ht="57">
      <c r="A63" s="11" t="s">
        <v>869</v>
      </c>
      <c r="B63" s="11" t="s">
        <v>1472</v>
      </c>
      <c r="C63" s="11" t="s">
        <v>1475</v>
      </c>
      <c r="D63" s="15">
        <v>41699</v>
      </c>
      <c r="E63" s="15">
        <v>41943</v>
      </c>
      <c r="F63" s="73">
        <v>60000</v>
      </c>
    </row>
    <row r="64" spans="1:6" ht="57">
      <c r="A64" s="11" t="s">
        <v>869</v>
      </c>
      <c r="B64" s="11" t="s">
        <v>1472</v>
      </c>
      <c r="C64" s="11" t="s">
        <v>1376</v>
      </c>
      <c r="D64" s="15">
        <v>41699</v>
      </c>
      <c r="E64" s="15">
        <v>41943</v>
      </c>
      <c r="F64" s="73">
        <v>115000</v>
      </c>
    </row>
    <row r="65" spans="1:6" ht="28.5">
      <c r="A65" s="11" t="s">
        <v>1149</v>
      </c>
      <c r="B65" s="11" t="s">
        <v>1482</v>
      </c>
      <c r="C65" s="11" t="s">
        <v>1331</v>
      </c>
      <c r="D65" s="15">
        <v>41715</v>
      </c>
      <c r="E65" s="15">
        <v>41988</v>
      </c>
      <c r="F65" s="73">
        <v>109680</v>
      </c>
    </row>
    <row r="66" spans="1:6" ht="28.5">
      <c r="A66" s="11" t="s">
        <v>750</v>
      </c>
      <c r="B66" s="11" t="s">
        <v>1483</v>
      </c>
      <c r="C66" s="11" t="s">
        <v>1345</v>
      </c>
      <c r="D66" s="15">
        <v>41710</v>
      </c>
      <c r="E66" s="15">
        <v>42004</v>
      </c>
      <c r="F66" s="73">
        <v>155000</v>
      </c>
    </row>
    <row r="67" spans="1:6">
      <c r="A67" s="11" t="s">
        <v>750</v>
      </c>
      <c r="B67" s="11" t="s">
        <v>1484</v>
      </c>
      <c r="C67" s="11" t="s">
        <v>1345</v>
      </c>
      <c r="D67" s="15">
        <v>41710</v>
      </c>
      <c r="E67" s="15">
        <v>42004</v>
      </c>
      <c r="F67" s="73">
        <v>2930000</v>
      </c>
    </row>
    <row r="68" spans="1:6">
      <c r="A68" s="11" t="s">
        <v>984</v>
      </c>
      <c r="B68" s="11" t="s">
        <v>1485</v>
      </c>
      <c r="C68" s="11" t="s">
        <v>1328</v>
      </c>
      <c r="D68" s="15">
        <v>41680</v>
      </c>
      <c r="E68" s="15">
        <v>42004</v>
      </c>
      <c r="F68" s="73">
        <v>410000</v>
      </c>
    </row>
    <row r="69" spans="1:6" ht="42.75">
      <c r="A69" s="11" t="s">
        <v>869</v>
      </c>
      <c r="B69" s="11" t="s">
        <v>1486</v>
      </c>
      <c r="C69" s="11" t="s">
        <v>1328</v>
      </c>
      <c r="D69" s="15">
        <v>41718</v>
      </c>
      <c r="E69" s="15">
        <v>42004</v>
      </c>
      <c r="F69" s="73">
        <v>154934</v>
      </c>
    </row>
    <row r="70" spans="1:6" ht="28.5">
      <c r="A70" s="11" t="s">
        <v>1149</v>
      </c>
      <c r="B70" s="11" t="s">
        <v>1487</v>
      </c>
      <c r="C70" s="11" t="s">
        <v>1488</v>
      </c>
      <c r="D70" s="15">
        <v>41487</v>
      </c>
      <c r="E70" s="15">
        <v>42016</v>
      </c>
      <c r="F70" s="73">
        <v>16632</v>
      </c>
    </row>
    <row r="71" spans="1:6">
      <c r="A71" s="11" t="s">
        <v>984</v>
      </c>
      <c r="B71" s="11" t="s">
        <v>1489</v>
      </c>
      <c r="C71" s="11" t="s">
        <v>1302</v>
      </c>
      <c r="D71" s="15">
        <v>41654</v>
      </c>
      <c r="E71" s="15">
        <v>42035</v>
      </c>
      <c r="F71" s="73">
        <v>1025000</v>
      </c>
    </row>
    <row r="72" spans="1:6" ht="28.5">
      <c r="A72" s="11" t="s">
        <v>869</v>
      </c>
      <c r="B72" s="11" t="s">
        <v>1490</v>
      </c>
      <c r="C72" s="11" t="s">
        <v>1376</v>
      </c>
      <c r="D72" s="15">
        <v>41575</v>
      </c>
      <c r="E72" s="15">
        <v>42035</v>
      </c>
      <c r="F72" s="73">
        <v>254726</v>
      </c>
    </row>
    <row r="73" spans="1:6">
      <c r="A73" s="11" t="s">
        <v>750</v>
      </c>
      <c r="B73" s="8" t="s">
        <v>1489</v>
      </c>
      <c r="C73" s="11" t="s">
        <v>1302</v>
      </c>
      <c r="D73" s="10">
        <v>41879</v>
      </c>
      <c r="E73" s="10">
        <v>42035</v>
      </c>
      <c r="F73" s="75">
        <v>1025000</v>
      </c>
    </row>
    <row r="74" spans="1:6" ht="29.25">
      <c r="A74" s="8" t="s">
        <v>869</v>
      </c>
      <c r="B74" s="8" t="s">
        <v>1491</v>
      </c>
      <c r="C74" s="8" t="s">
        <v>1287</v>
      </c>
      <c r="D74" s="10">
        <v>41989</v>
      </c>
      <c r="E74" s="10">
        <v>42035</v>
      </c>
      <c r="F74" s="76">
        <v>77349.600000000006</v>
      </c>
    </row>
    <row r="75" spans="1:6" ht="43.5">
      <c r="A75" s="8" t="s">
        <v>750</v>
      </c>
      <c r="B75" s="8" t="s">
        <v>1492</v>
      </c>
      <c r="C75" s="8" t="s">
        <v>1493</v>
      </c>
      <c r="D75" s="10">
        <v>42005</v>
      </c>
      <c r="E75" s="10">
        <v>42035</v>
      </c>
      <c r="F75" s="76">
        <v>2000</v>
      </c>
    </row>
    <row r="76" spans="1:6" ht="29.25">
      <c r="A76" s="8" t="s">
        <v>750</v>
      </c>
      <c r="B76" s="8" t="s">
        <v>1494</v>
      </c>
      <c r="C76" s="8" t="s">
        <v>1403</v>
      </c>
      <c r="D76" s="10">
        <v>41947</v>
      </c>
      <c r="E76" s="10">
        <v>42048</v>
      </c>
      <c r="F76" s="74">
        <v>30000</v>
      </c>
    </row>
    <row r="77" spans="1:6" ht="29.25">
      <c r="A77" s="8" t="s">
        <v>750</v>
      </c>
      <c r="B77" s="8" t="s">
        <v>1495</v>
      </c>
      <c r="C77" s="8" t="s">
        <v>876</v>
      </c>
      <c r="D77" s="10">
        <v>41953</v>
      </c>
      <c r="E77" s="10">
        <v>42063</v>
      </c>
      <c r="F77" s="77">
        <v>9850</v>
      </c>
    </row>
    <row r="78" spans="1:6">
      <c r="A78" s="8" t="s">
        <v>881</v>
      </c>
      <c r="B78" s="8" t="s">
        <v>1496</v>
      </c>
      <c r="C78" s="8" t="s">
        <v>1275</v>
      </c>
      <c r="D78" s="10">
        <v>41899</v>
      </c>
      <c r="E78" s="10">
        <v>42063</v>
      </c>
      <c r="F78" s="74">
        <v>51000</v>
      </c>
    </row>
    <row r="79" spans="1:6" ht="43.5">
      <c r="A79" s="8" t="s">
        <v>1497</v>
      </c>
      <c r="B79" s="8" t="s">
        <v>1498</v>
      </c>
      <c r="C79" s="8" t="s">
        <v>1403</v>
      </c>
      <c r="D79" s="10">
        <v>41974</v>
      </c>
      <c r="E79" s="10">
        <v>42063</v>
      </c>
      <c r="F79" s="78">
        <v>9999</v>
      </c>
    </row>
    <row r="80" spans="1:6">
      <c r="A80" s="8" t="s">
        <v>984</v>
      </c>
      <c r="B80" s="11" t="s">
        <v>1499</v>
      </c>
      <c r="C80" s="11" t="s">
        <v>1376</v>
      </c>
      <c r="D80" s="15">
        <v>41660</v>
      </c>
      <c r="E80" s="15">
        <v>42064</v>
      </c>
      <c r="F80" s="73">
        <v>360000</v>
      </c>
    </row>
    <row r="81" spans="1:6" ht="29.25">
      <c r="A81" s="8" t="s">
        <v>750</v>
      </c>
      <c r="B81" s="8" t="s">
        <v>1500</v>
      </c>
      <c r="C81" s="8" t="s">
        <v>1501</v>
      </c>
      <c r="D81" s="10">
        <v>42019</v>
      </c>
      <c r="E81" s="10">
        <v>42064</v>
      </c>
      <c r="F81" s="76">
        <v>50400</v>
      </c>
    </row>
    <row r="82" spans="1:6">
      <c r="A82" s="8" t="s">
        <v>1149</v>
      </c>
      <c r="B82" s="8" t="s">
        <v>1502</v>
      </c>
      <c r="C82" s="9" t="s">
        <v>105</v>
      </c>
      <c r="D82" s="10">
        <v>42047</v>
      </c>
      <c r="E82" s="10">
        <v>42076</v>
      </c>
      <c r="F82" s="76">
        <v>30384</v>
      </c>
    </row>
    <row r="83" spans="1:6">
      <c r="A83" s="11" t="s">
        <v>750</v>
      </c>
      <c r="B83" s="11" t="s">
        <v>1503</v>
      </c>
      <c r="C83" s="11" t="s">
        <v>1295</v>
      </c>
      <c r="D83" s="15">
        <v>41752</v>
      </c>
      <c r="E83" s="15">
        <v>42094</v>
      </c>
      <c r="F83" s="73">
        <v>63300</v>
      </c>
    </row>
    <row r="84" spans="1:6" ht="28.5">
      <c r="A84" s="11" t="s">
        <v>869</v>
      </c>
      <c r="B84" s="11" t="s">
        <v>1504</v>
      </c>
      <c r="C84" s="11" t="s">
        <v>1376</v>
      </c>
      <c r="D84" s="15">
        <v>41610</v>
      </c>
      <c r="E84" s="15">
        <v>42094</v>
      </c>
      <c r="F84" s="73">
        <v>1628214</v>
      </c>
    </row>
    <row r="85" spans="1:6">
      <c r="A85" s="11" t="s">
        <v>1149</v>
      </c>
      <c r="B85" s="11" t="s">
        <v>1505</v>
      </c>
      <c r="C85" s="11" t="s">
        <v>1506</v>
      </c>
      <c r="D85" s="15">
        <v>41365</v>
      </c>
      <c r="E85" s="15">
        <v>42094</v>
      </c>
      <c r="F85" s="73">
        <v>383870</v>
      </c>
    </row>
    <row r="86" spans="1:6">
      <c r="A86" s="11" t="s">
        <v>1149</v>
      </c>
      <c r="B86" s="11" t="s">
        <v>1507</v>
      </c>
      <c r="C86" s="11" t="s">
        <v>1508</v>
      </c>
      <c r="D86" s="15">
        <v>41730</v>
      </c>
      <c r="E86" s="15">
        <v>42094</v>
      </c>
      <c r="F86" s="73">
        <v>95345.4</v>
      </c>
    </row>
    <row r="87" spans="1:6" ht="29.25">
      <c r="A87" s="11" t="s">
        <v>750</v>
      </c>
      <c r="B87" s="8" t="s">
        <v>1509</v>
      </c>
      <c r="C87" s="8" t="s">
        <v>1305</v>
      </c>
      <c r="D87" s="20">
        <v>41852</v>
      </c>
      <c r="E87" s="20">
        <v>42094</v>
      </c>
      <c r="F87" s="79">
        <v>79000</v>
      </c>
    </row>
    <row r="88" spans="1:6">
      <c r="A88" s="8" t="s">
        <v>750</v>
      </c>
      <c r="B88" s="8" t="s">
        <v>1510</v>
      </c>
      <c r="C88" s="8" t="s">
        <v>1328</v>
      </c>
      <c r="D88" s="20">
        <v>41897</v>
      </c>
      <c r="E88" s="20">
        <v>42094</v>
      </c>
      <c r="F88" s="79">
        <v>214140</v>
      </c>
    </row>
    <row r="89" spans="1:6">
      <c r="A89" s="8" t="s">
        <v>750</v>
      </c>
      <c r="B89" s="8" t="s">
        <v>1510</v>
      </c>
      <c r="C89" s="8" t="s">
        <v>1349</v>
      </c>
      <c r="D89" s="20">
        <v>41897</v>
      </c>
      <c r="E89" s="20">
        <v>42094</v>
      </c>
      <c r="F89" s="79">
        <v>48000</v>
      </c>
    </row>
    <row r="90" spans="1:6">
      <c r="A90" s="8" t="s">
        <v>750</v>
      </c>
      <c r="B90" s="8" t="s">
        <v>1510</v>
      </c>
      <c r="C90" s="8" t="s">
        <v>1305</v>
      </c>
      <c r="D90" s="20">
        <v>41897</v>
      </c>
      <c r="E90" s="20">
        <v>42094</v>
      </c>
      <c r="F90" s="79">
        <v>120270</v>
      </c>
    </row>
    <row r="91" spans="1:6" ht="43.5">
      <c r="A91" s="8" t="s">
        <v>750</v>
      </c>
      <c r="B91" s="8" t="s">
        <v>1492</v>
      </c>
      <c r="C91" s="8" t="s">
        <v>1511</v>
      </c>
      <c r="D91" s="10">
        <v>41913</v>
      </c>
      <c r="E91" s="10">
        <v>42094</v>
      </c>
      <c r="F91" s="74">
        <v>2000</v>
      </c>
    </row>
    <row r="92" spans="1:6" ht="43.5">
      <c r="A92" s="8" t="s">
        <v>750</v>
      </c>
      <c r="B92" s="8" t="s">
        <v>1492</v>
      </c>
      <c r="C92" s="8" t="s">
        <v>434</v>
      </c>
      <c r="D92" s="10">
        <v>41913</v>
      </c>
      <c r="E92" s="10">
        <v>42094</v>
      </c>
      <c r="F92" s="74">
        <v>2000</v>
      </c>
    </row>
    <row r="93" spans="1:6" ht="43.5">
      <c r="A93" s="8" t="s">
        <v>750</v>
      </c>
      <c r="B93" s="8" t="s">
        <v>1492</v>
      </c>
      <c r="C93" s="8" t="s">
        <v>1512</v>
      </c>
      <c r="D93" s="10">
        <v>41913</v>
      </c>
      <c r="E93" s="10">
        <v>42094</v>
      </c>
      <c r="F93" s="74">
        <v>2000</v>
      </c>
    </row>
    <row r="94" spans="1:6" ht="43.5">
      <c r="A94" s="8" t="s">
        <v>750</v>
      </c>
      <c r="B94" s="8" t="s">
        <v>1492</v>
      </c>
      <c r="C94" s="8" t="s">
        <v>253</v>
      </c>
      <c r="D94" s="10">
        <v>41913</v>
      </c>
      <c r="E94" s="10">
        <v>42094</v>
      </c>
      <c r="F94" s="74">
        <v>2000</v>
      </c>
    </row>
    <row r="95" spans="1:6" ht="43.5">
      <c r="A95" s="8" t="s">
        <v>750</v>
      </c>
      <c r="B95" s="8" t="s">
        <v>1492</v>
      </c>
      <c r="C95" s="8" t="s">
        <v>1513</v>
      </c>
      <c r="D95" s="10">
        <v>41913</v>
      </c>
      <c r="E95" s="10">
        <v>42094</v>
      </c>
      <c r="F95" s="74">
        <v>2000</v>
      </c>
    </row>
    <row r="96" spans="1:6">
      <c r="A96" s="8" t="s">
        <v>750</v>
      </c>
      <c r="B96" s="8" t="s">
        <v>1514</v>
      </c>
      <c r="C96" s="8" t="s">
        <v>1345</v>
      </c>
      <c r="D96" s="10">
        <v>41974</v>
      </c>
      <c r="E96" s="10">
        <v>42094</v>
      </c>
      <c r="F96" s="74">
        <v>162408</v>
      </c>
    </row>
    <row r="97" spans="1:6" ht="43.5">
      <c r="A97" s="8" t="s">
        <v>750</v>
      </c>
      <c r="B97" s="8" t="s">
        <v>1492</v>
      </c>
      <c r="C97" s="8" t="s">
        <v>1515</v>
      </c>
      <c r="D97" s="10">
        <v>41913</v>
      </c>
      <c r="E97" s="10">
        <v>42094</v>
      </c>
      <c r="F97" s="76">
        <v>2000</v>
      </c>
    </row>
    <row r="98" spans="1:6" ht="43.5">
      <c r="A98" s="8" t="s">
        <v>750</v>
      </c>
      <c r="B98" s="8" t="s">
        <v>1492</v>
      </c>
      <c r="C98" s="8" t="s">
        <v>1516</v>
      </c>
      <c r="D98" s="10">
        <v>41913</v>
      </c>
      <c r="E98" s="10">
        <v>42094</v>
      </c>
      <c r="F98" s="76">
        <v>2000</v>
      </c>
    </row>
    <row r="99" spans="1:6" ht="29.25">
      <c r="A99" s="8" t="s">
        <v>869</v>
      </c>
      <c r="B99" s="8" t="s">
        <v>1517</v>
      </c>
      <c r="C99" s="8" t="s">
        <v>1302</v>
      </c>
      <c r="D99" s="10">
        <v>41983</v>
      </c>
      <c r="E99" s="10">
        <v>42094</v>
      </c>
      <c r="F99" s="76">
        <v>900000</v>
      </c>
    </row>
    <row r="100" spans="1:6" ht="43.5">
      <c r="A100" s="8" t="s">
        <v>750</v>
      </c>
      <c r="B100" s="8" t="s">
        <v>1492</v>
      </c>
      <c r="C100" s="8" t="s">
        <v>1518</v>
      </c>
      <c r="D100" s="10">
        <v>41974</v>
      </c>
      <c r="E100" s="10">
        <v>42094</v>
      </c>
      <c r="F100" s="76">
        <v>2000</v>
      </c>
    </row>
    <row r="101" spans="1:6" ht="43.5">
      <c r="A101" s="8" t="s">
        <v>869</v>
      </c>
      <c r="B101" s="8" t="s">
        <v>1519</v>
      </c>
      <c r="C101" s="8" t="s">
        <v>1334</v>
      </c>
      <c r="D101" s="10">
        <v>41974</v>
      </c>
      <c r="E101" s="10">
        <v>42094</v>
      </c>
      <c r="F101" s="76">
        <v>9780</v>
      </c>
    </row>
    <row r="102" spans="1:6" ht="72">
      <c r="A102" s="8" t="s">
        <v>869</v>
      </c>
      <c r="B102" s="8" t="s">
        <v>1520</v>
      </c>
      <c r="C102" s="8" t="s">
        <v>1302</v>
      </c>
      <c r="D102" s="10">
        <v>41974</v>
      </c>
      <c r="E102" s="10">
        <v>42094</v>
      </c>
      <c r="F102" s="76">
        <v>22695</v>
      </c>
    </row>
    <row r="103" spans="1:6" ht="43.5">
      <c r="A103" s="21" t="s">
        <v>881</v>
      </c>
      <c r="B103" s="21" t="s">
        <v>1521</v>
      </c>
      <c r="C103" s="21" t="s">
        <v>1302</v>
      </c>
      <c r="D103" s="22">
        <v>42006</v>
      </c>
      <c r="E103" s="22">
        <v>42094</v>
      </c>
      <c r="F103" s="80">
        <v>6000</v>
      </c>
    </row>
    <row r="104" spans="1:6">
      <c r="A104" s="8" t="s">
        <v>881</v>
      </c>
      <c r="B104" s="8" t="s">
        <v>1522</v>
      </c>
      <c r="C104" s="8" t="s">
        <v>573</v>
      </c>
      <c r="D104" s="10">
        <v>42019</v>
      </c>
      <c r="E104" s="10">
        <v>42094</v>
      </c>
      <c r="F104" s="76">
        <v>113400</v>
      </c>
    </row>
    <row r="105" spans="1:6" ht="29.25">
      <c r="A105" s="8" t="s">
        <v>869</v>
      </c>
      <c r="B105" s="8" t="s">
        <v>1523</v>
      </c>
      <c r="C105" s="8" t="s">
        <v>1328</v>
      </c>
      <c r="D105" s="10">
        <v>42019</v>
      </c>
      <c r="E105" s="10">
        <v>42094</v>
      </c>
      <c r="F105" s="76">
        <v>9900</v>
      </c>
    </row>
    <row r="106" spans="1:6" ht="29.25">
      <c r="A106" s="8" t="s">
        <v>869</v>
      </c>
      <c r="B106" s="8" t="s">
        <v>1524</v>
      </c>
      <c r="C106" s="8" t="s">
        <v>1525</v>
      </c>
      <c r="D106" s="10">
        <v>41944</v>
      </c>
      <c r="E106" s="10">
        <v>42094</v>
      </c>
      <c r="F106" s="76">
        <v>24675</v>
      </c>
    </row>
    <row r="107" spans="1:6" ht="29.25">
      <c r="A107" s="8" t="s">
        <v>869</v>
      </c>
      <c r="B107" s="8" t="s">
        <v>1526</v>
      </c>
      <c r="C107" s="8" t="s">
        <v>1527</v>
      </c>
      <c r="D107" s="10">
        <v>42019</v>
      </c>
      <c r="E107" s="10">
        <v>42094</v>
      </c>
      <c r="F107" s="76">
        <v>89513</v>
      </c>
    </row>
    <row r="108" spans="1:6" ht="29.25">
      <c r="A108" s="8" t="s">
        <v>869</v>
      </c>
      <c r="B108" s="8" t="s">
        <v>1526</v>
      </c>
      <c r="C108" s="8" t="s">
        <v>1334</v>
      </c>
      <c r="D108" s="10">
        <v>42019</v>
      </c>
      <c r="E108" s="10">
        <v>42094</v>
      </c>
      <c r="F108" s="76">
        <v>90000</v>
      </c>
    </row>
    <row r="109" spans="1:6" ht="39" customHeight="1">
      <c r="A109" s="8" t="s">
        <v>869</v>
      </c>
      <c r="B109" s="8" t="s">
        <v>1528</v>
      </c>
      <c r="C109" s="8" t="s">
        <v>1302</v>
      </c>
      <c r="D109" s="10">
        <v>42019</v>
      </c>
      <c r="E109" s="10">
        <v>42094</v>
      </c>
      <c r="F109" s="76">
        <v>45222</v>
      </c>
    </row>
    <row r="110" spans="1:6" ht="29.25">
      <c r="A110" s="8" t="s">
        <v>869</v>
      </c>
      <c r="B110" s="8" t="s">
        <v>1529</v>
      </c>
      <c r="C110" s="8" t="s">
        <v>1530</v>
      </c>
      <c r="D110" s="10">
        <v>41974</v>
      </c>
      <c r="E110" s="10">
        <v>42094</v>
      </c>
      <c r="F110" s="76">
        <v>9900</v>
      </c>
    </row>
    <row r="111" spans="1:6" ht="77.25" customHeight="1">
      <c r="A111" s="8" t="s">
        <v>750</v>
      </c>
      <c r="B111" s="8" t="s">
        <v>1531</v>
      </c>
      <c r="C111" s="8" t="s">
        <v>1403</v>
      </c>
      <c r="D111" s="10">
        <v>42031</v>
      </c>
      <c r="E111" s="10">
        <v>42094</v>
      </c>
      <c r="F111" s="76">
        <v>40000</v>
      </c>
    </row>
    <row r="112" spans="1:6" ht="72">
      <c r="A112" s="8" t="s">
        <v>750</v>
      </c>
      <c r="B112" s="8" t="s">
        <v>1532</v>
      </c>
      <c r="C112" s="8" t="s">
        <v>1300</v>
      </c>
      <c r="D112" s="10">
        <v>42032</v>
      </c>
      <c r="E112" s="10">
        <v>42094</v>
      </c>
      <c r="F112" s="76">
        <v>109148</v>
      </c>
    </row>
    <row r="113" spans="1:6" ht="29.25">
      <c r="A113" s="8" t="s">
        <v>869</v>
      </c>
      <c r="B113" s="8" t="s">
        <v>1533</v>
      </c>
      <c r="C113" s="8" t="s">
        <v>1356</v>
      </c>
      <c r="D113" s="10">
        <v>41993</v>
      </c>
      <c r="E113" s="10">
        <v>42094</v>
      </c>
      <c r="F113" s="76">
        <v>4500</v>
      </c>
    </row>
    <row r="114" spans="1:6" ht="59.25" customHeight="1">
      <c r="A114" s="8" t="s">
        <v>750</v>
      </c>
      <c r="B114" s="8" t="s">
        <v>1534</v>
      </c>
      <c r="C114" s="8" t="s">
        <v>1403</v>
      </c>
      <c r="D114" s="10">
        <v>42031</v>
      </c>
      <c r="E114" s="10">
        <v>42094</v>
      </c>
      <c r="F114" s="76">
        <v>40000</v>
      </c>
    </row>
    <row r="115" spans="1:6" ht="72">
      <c r="A115" s="8" t="s">
        <v>750</v>
      </c>
      <c r="B115" s="8" t="s">
        <v>1532</v>
      </c>
      <c r="C115" s="8" t="s">
        <v>1300</v>
      </c>
      <c r="D115" s="10">
        <v>42032</v>
      </c>
      <c r="E115" s="10">
        <v>42094</v>
      </c>
      <c r="F115" s="76">
        <v>59148</v>
      </c>
    </row>
    <row r="116" spans="1:6" ht="29.25">
      <c r="A116" s="8" t="s">
        <v>869</v>
      </c>
      <c r="B116" s="8" t="s">
        <v>1535</v>
      </c>
      <c r="C116" s="8" t="s">
        <v>491</v>
      </c>
      <c r="D116" s="10">
        <v>42019</v>
      </c>
      <c r="E116" s="10">
        <v>42094</v>
      </c>
      <c r="F116" s="76">
        <v>21949</v>
      </c>
    </row>
    <row r="117" spans="1:6" ht="29.25">
      <c r="A117" s="8" t="s">
        <v>869</v>
      </c>
      <c r="B117" s="8" t="s">
        <v>1535</v>
      </c>
      <c r="C117" s="8" t="s">
        <v>1310</v>
      </c>
      <c r="D117" s="10">
        <v>42019</v>
      </c>
      <c r="E117" s="10">
        <v>42094</v>
      </c>
      <c r="F117" s="76">
        <v>147975</v>
      </c>
    </row>
    <row r="118" spans="1:6" ht="29.25">
      <c r="A118" s="8" t="s">
        <v>869</v>
      </c>
      <c r="B118" s="8" t="s">
        <v>1535</v>
      </c>
      <c r="C118" s="8" t="s">
        <v>1536</v>
      </c>
      <c r="D118" s="10">
        <v>42019</v>
      </c>
      <c r="E118" s="10">
        <v>42094</v>
      </c>
      <c r="F118" s="76">
        <v>60000</v>
      </c>
    </row>
    <row r="119" spans="1:6">
      <c r="A119" s="8" t="s">
        <v>881</v>
      </c>
      <c r="B119" s="8" t="s">
        <v>1537</v>
      </c>
      <c r="C119" s="8" t="s">
        <v>1397</v>
      </c>
      <c r="D119" s="10">
        <v>42030</v>
      </c>
      <c r="E119" s="10">
        <v>42094</v>
      </c>
      <c r="F119" s="76">
        <v>39840</v>
      </c>
    </row>
    <row r="120" spans="1:6" ht="29.25">
      <c r="A120" s="8" t="s">
        <v>1279</v>
      </c>
      <c r="B120" s="8" t="s">
        <v>1283</v>
      </c>
      <c r="C120" s="8" t="s">
        <v>1284</v>
      </c>
      <c r="D120" s="10">
        <v>42037</v>
      </c>
      <c r="E120" s="10">
        <v>42094</v>
      </c>
      <c r="F120" s="81">
        <v>10800</v>
      </c>
    </row>
    <row r="121" spans="1:6" ht="43.5">
      <c r="A121" s="8" t="s">
        <v>1149</v>
      </c>
      <c r="B121" s="8" t="s">
        <v>1538</v>
      </c>
      <c r="C121" s="8" t="s">
        <v>1289</v>
      </c>
      <c r="D121" s="10">
        <v>42038</v>
      </c>
      <c r="E121" s="10">
        <v>42094</v>
      </c>
      <c r="F121" s="76">
        <v>18120</v>
      </c>
    </row>
    <row r="122" spans="1:6" ht="29.25">
      <c r="A122" s="8" t="s">
        <v>869</v>
      </c>
      <c r="B122" s="8" t="s">
        <v>1539</v>
      </c>
      <c r="C122" s="9" t="s">
        <v>532</v>
      </c>
      <c r="D122" s="10">
        <v>42067</v>
      </c>
      <c r="E122" s="10">
        <v>42094</v>
      </c>
      <c r="F122" s="76">
        <v>3500</v>
      </c>
    </row>
    <row r="123" spans="1:6" ht="29.25">
      <c r="A123" s="8" t="s">
        <v>869</v>
      </c>
      <c r="B123" s="8" t="s">
        <v>1539</v>
      </c>
      <c r="C123" s="9" t="s">
        <v>1094</v>
      </c>
      <c r="D123" s="10">
        <v>42067</v>
      </c>
      <c r="E123" s="10">
        <v>42094</v>
      </c>
      <c r="F123" s="76">
        <v>1500</v>
      </c>
    </row>
    <row r="124" spans="1:6" ht="29.25">
      <c r="A124" s="8" t="s">
        <v>869</v>
      </c>
      <c r="B124" s="8" t="s">
        <v>1540</v>
      </c>
      <c r="C124" s="9" t="s">
        <v>1541</v>
      </c>
      <c r="D124" s="10">
        <v>42005</v>
      </c>
      <c r="E124" s="10">
        <v>42094</v>
      </c>
      <c r="F124" s="76">
        <v>1100</v>
      </c>
    </row>
    <row r="125" spans="1:6" ht="29.25">
      <c r="A125" s="8" t="s">
        <v>869</v>
      </c>
      <c r="B125" s="8" t="s">
        <v>1540</v>
      </c>
      <c r="C125" s="9" t="s">
        <v>253</v>
      </c>
      <c r="D125" s="10">
        <v>42005</v>
      </c>
      <c r="E125" s="10">
        <v>42094</v>
      </c>
      <c r="F125" s="76">
        <v>3600</v>
      </c>
    </row>
    <row r="126" spans="1:6" ht="29.25">
      <c r="A126" s="8" t="s">
        <v>869</v>
      </c>
      <c r="B126" s="8" t="s">
        <v>1540</v>
      </c>
      <c r="C126" s="9" t="s">
        <v>1542</v>
      </c>
      <c r="D126" s="10">
        <v>42005</v>
      </c>
      <c r="E126" s="10">
        <v>42094</v>
      </c>
      <c r="F126" s="76">
        <v>2000</v>
      </c>
    </row>
    <row r="127" spans="1:6" ht="29.25">
      <c r="A127" s="8" t="s">
        <v>869</v>
      </c>
      <c r="B127" s="8" t="s">
        <v>1540</v>
      </c>
      <c r="C127" s="9" t="s">
        <v>1543</v>
      </c>
      <c r="D127" s="10">
        <v>42005</v>
      </c>
      <c r="E127" s="10">
        <v>42094</v>
      </c>
      <c r="F127" s="76">
        <v>617.79</v>
      </c>
    </row>
    <row r="128" spans="1:6" ht="29.25">
      <c r="A128" s="8" t="s">
        <v>869</v>
      </c>
      <c r="B128" s="8" t="s">
        <v>1544</v>
      </c>
      <c r="C128" s="9" t="s">
        <v>1545</v>
      </c>
      <c r="D128" s="10">
        <v>42036</v>
      </c>
      <c r="E128" s="10">
        <v>42094</v>
      </c>
      <c r="F128" s="76">
        <v>9834</v>
      </c>
    </row>
    <row r="129" spans="1:6" ht="29.25">
      <c r="A129" s="8" t="s">
        <v>869</v>
      </c>
      <c r="B129" s="8" t="s">
        <v>1540</v>
      </c>
      <c r="C129" s="9" t="s">
        <v>1546</v>
      </c>
      <c r="D129" s="10">
        <v>42005</v>
      </c>
      <c r="E129" s="10">
        <v>42094</v>
      </c>
      <c r="F129" s="76">
        <v>1000</v>
      </c>
    </row>
    <row r="130" spans="1:6" ht="29.25">
      <c r="A130" s="8" t="s">
        <v>869</v>
      </c>
      <c r="B130" s="8" t="s">
        <v>1540</v>
      </c>
      <c r="C130" s="9" t="s">
        <v>1547</v>
      </c>
      <c r="D130" s="10">
        <v>42005</v>
      </c>
      <c r="E130" s="10">
        <v>42094</v>
      </c>
      <c r="F130" s="76">
        <v>1000</v>
      </c>
    </row>
    <row r="131" spans="1:6" ht="29.25">
      <c r="A131" s="8" t="s">
        <v>869</v>
      </c>
      <c r="B131" s="8" t="s">
        <v>1540</v>
      </c>
      <c r="C131" s="9" t="s">
        <v>1548</v>
      </c>
      <c r="D131" s="10">
        <v>42005</v>
      </c>
      <c r="E131" s="10">
        <v>42094</v>
      </c>
      <c r="F131" s="76">
        <v>1000</v>
      </c>
    </row>
    <row r="132" spans="1:6" ht="29.25">
      <c r="A132" s="8" t="s">
        <v>1279</v>
      </c>
      <c r="B132" s="8" t="s">
        <v>1549</v>
      </c>
      <c r="C132" s="9" t="s">
        <v>1550</v>
      </c>
      <c r="D132" s="10">
        <v>42064</v>
      </c>
      <c r="E132" s="10">
        <v>42094</v>
      </c>
      <c r="F132" s="76">
        <v>41354</v>
      </c>
    </row>
  </sheetData>
  <mergeCells count="1">
    <mergeCell ref="F42:F4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0"/>
  <sheetViews>
    <sheetView workbookViewId="0"/>
  </sheetViews>
  <sheetFormatPr defaultColWidth="24.42578125" defaultRowHeight="15"/>
  <cols>
    <col min="1" max="1" width="50.5703125" customWidth="1"/>
    <col min="2" max="2" width="63" customWidth="1"/>
    <col min="3" max="3" width="35.5703125" customWidth="1"/>
  </cols>
  <sheetData>
    <row r="1" spans="1:6" ht="30">
      <c r="A1" s="150" t="s">
        <v>0</v>
      </c>
      <c r="B1" s="154" t="s">
        <v>1</v>
      </c>
      <c r="C1" s="154" t="s">
        <v>2</v>
      </c>
      <c r="D1" s="155" t="s">
        <v>3</v>
      </c>
      <c r="E1" s="155" t="s">
        <v>4</v>
      </c>
      <c r="F1" s="157" t="s">
        <v>1145</v>
      </c>
    </row>
    <row r="2" spans="1:6">
      <c r="A2" s="11" t="s">
        <v>1149</v>
      </c>
      <c r="B2" s="11" t="s">
        <v>1551</v>
      </c>
      <c r="C2" s="11" t="s">
        <v>1356</v>
      </c>
      <c r="D2" s="15">
        <v>41456</v>
      </c>
      <c r="E2" s="15">
        <v>41547</v>
      </c>
      <c r="F2" s="73">
        <v>2</v>
      </c>
    </row>
    <row r="3" spans="1:6">
      <c r="A3" s="11" t="s">
        <v>1149</v>
      </c>
      <c r="B3" s="11" t="s">
        <v>1552</v>
      </c>
      <c r="C3" s="11" t="s">
        <v>1331</v>
      </c>
      <c r="D3" s="15">
        <v>41565</v>
      </c>
      <c r="E3" s="15">
        <v>41600</v>
      </c>
      <c r="F3" s="73">
        <v>6000</v>
      </c>
    </row>
    <row r="4" spans="1:6" ht="28.5">
      <c r="A4" s="11" t="s">
        <v>984</v>
      </c>
      <c r="B4" s="11" t="s">
        <v>1553</v>
      </c>
      <c r="C4" s="11" t="s">
        <v>1302</v>
      </c>
      <c r="D4" s="15">
        <v>41582</v>
      </c>
      <c r="E4" s="15">
        <v>41611</v>
      </c>
      <c r="F4" s="73">
        <v>15666</v>
      </c>
    </row>
    <row r="5" spans="1:6">
      <c r="A5" s="11" t="s">
        <v>881</v>
      </c>
      <c r="B5" s="11" t="s">
        <v>1554</v>
      </c>
      <c r="C5" s="11" t="s">
        <v>1555</v>
      </c>
      <c r="D5" s="15">
        <v>41577</v>
      </c>
      <c r="E5" s="15">
        <v>41639</v>
      </c>
      <c r="F5" s="82">
        <v>22259</v>
      </c>
    </row>
    <row r="6" spans="1:6" ht="28.5">
      <c r="A6" s="11" t="s">
        <v>869</v>
      </c>
      <c r="B6" s="11" t="s">
        <v>1556</v>
      </c>
      <c r="C6" s="11" t="s">
        <v>1557</v>
      </c>
      <c r="D6" s="15">
        <v>41487</v>
      </c>
      <c r="E6" s="15">
        <v>41640</v>
      </c>
      <c r="F6" s="82">
        <v>9060</v>
      </c>
    </row>
    <row r="7" spans="1:6">
      <c r="A7" s="11" t="s">
        <v>1149</v>
      </c>
      <c r="B7" s="11" t="s">
        <v>1558</v>
      </c>
      <c r="C7" s="11" t="s">
        <v>1559</v>
      </c>
      <c r="D7" s="15">
        <v>41487</v>
      </c>
      <c r="E7" s="15">
        <v>41670</v>
      </c>
      <c r="F7" s="73">
        <v>1440</v>
      </c>
    </row>
    <row r="8" spans="1:6">
      <c r="A8" s="11" t="s">
        <v>869</v>
      </c>
      <c r="B8" s="11" t="s">
        <v>1560</v>
      </c>
      <c r="C8" s="11" t="s">
        <v>1561</v>
      </c>
      <c r="D8" s="15">
        <v>41487</v>
      </c>
      <c r="E8" s="15">
        <v>41677</v>
      </c>
      <c r="F8" s="73">
        <v>17450</v>
      </c>
    </row>
    <row r="9" spans="1:6">
      <c r="A9" s="11" t="s">
        <v>869</v>
      </c>
      <c r="B9" s="11" t="s">
        <v>1562</v>
      </c>
      <c r="C9" s="11" t="s">
        <v>1462</v>
      </c>
      <c r="D9" s="15">
        <v>41666</v>
      </c>
      <c r="E9" s="15">
        <v>41698</v>
      </c>
      <c r="F9" s="73">
        <v>9000</v>
      </c>
    </row>
    <row r="10" spans="1:6" ht="28.5">
      <c r="A10" s="11" t="s">
        <v>1149</v>
      </c>
      <c r="B10" s="11" t="s">
        <v>1563</v>
      </c>
      <c r="C10" s="11" t="s">
        <v>1302</v>
      </c>
      <c r="D10" s="15">
        <v>41577</v>
      </c>
      <c r="E10" s="15">
        <v>41698</v>
      </c>
      <c r="F10" s="73">
        <v>75545.399999999994</v>
      </c>
    </row>
    <row r="11" spans="1:6" ht="28.5">
      <c r="A11" s="11" t="s">
        <v>869</v>
      </c>
      <c r="B11" s="11" t="s">
        <v>1564</v>
      </c>
      <c r="C11" s="11" t="s">
        <v>1328</v>
      </c>
      <c r="D11" s="15">
        <v>41614</v>
      </c>
      <c r="E11" s="15">
        <v>41717</v>
      </c>
      <c r="F11" s="73">
        <v>93312</v>
      </c>
    </row>
    <row r="12" spans="1:6" ht="28.5">
      <c r="A12" s="11" t="s">
        <v>750</v>
      </c>
      <c r="B12" s="11" t="s">
        <v>1565</v>
      </c>
      <c r="C12" s="11" t="s">
        <v>1566</v>
      </c>
      <c r="D12" s="15">
        <v>41696</v>
      </c>
      <c r="E12" s="15">
        <v>41724</v>
      </c>
      <c r="F12" s="73">
        <v>32725.58</v>
      </c>
    </row>
    <row r="13" spans="1:6" ht="28.5">
      <c r="A13" s="11" t="s">
        <v>869</v>
      </c>
      <c r="B13" s="11" t="s">
        <v>1567</v>
      </c>
      <c r="C13" s="11" t="s">
        <v>1334</v>
      </c>
      <c r="D13" s="15">
        <v>41612</v>
      </c>
      <c r="E13" s="15">
        <v>41726</v>
      </c>
      <c r="F13" s="73">
        <v>124080</v>
      </c>
    </row>
    <row r="14" spans="1:6" ht="28.5">
      <c r="A14" s="11" t="s">
        <v>750</v>
      </c>
      <c r="B14" s="11" t="s">
        <v>1568</v>
      </c>
      <c r="C14" s="11" t="s">
        <v>1569</v>
      </c>
      <c r="D14" s="15">
        <v>41680</v>
      </c>
      <c r="E14" s="15">
        <v>41728</v>
      </c>
      <c r="F14" s="73">
        <v>5000</v>
      </c>
    </row>
    <row r="15" spans="1:6" ht="28.5">
      <c r="A15" s="11" t="s">
        <v>750</v>
      </c>
      <c r="B15" s="11" t="s">
        <v>1568</v>
      </c>
      <c r="C15" s="11" t="s">
        <v>1419</v>
      </c>
      <c r="D15" s="15">
        <v>41680</v>
      </c>
      <c r="E15" s="15">
        <v>41728</v>
      </c>
      <c r="F15" s="73">
        <v>5000</v>
      </c>
    </row>
    <row r="16" spans="1:6" ht="28.5">
      <c r="A16" s="11" t="s">
        <v>750</v>
      </c>
      <c r="B16" s="11" t="s">
        <v>1568</v>
      </c>
      <c r="C16" s="11" t="s">
        <v>1570</v>
      </c>
      <c r="D16" s="15">
        <v>41680</v>
      </c>
      <c r="E16" s="15">
        <v>41728</v>
      </c>
      <c r="F16" s="73">
        <v>5000</v>
      </c>
    </row>
    <row r="17" spans="1:6" ht="28.5">
      <c r="A17" s="11" t="s">
        <v>750</v>
      </c>
      <c r="B17" s="11" t="s">
        <v>1568</v>
      </c>
      <c r="C17" s="11" t="s">
        <v>1571</v>
      </c>
      <c r="D17" s="15">
        <v>41680</v>
      </c>
      <c r="E17" s="15">
        <v>41728</v>
      </c>
      <c r="F17" s="73">
        <v>5000</v>
      </c>
    </row>
    <row r="18" spans="1:6" ht="28.5">
      <c r="A18" s="11" t="s">
        <v>750</v>
      </c>
      <c r="B18" s="11" t="s">
        <v>1568</v>
      </c>
      <c r="C18" s="11" t="s">
        <v>1572</v>
      </c>
      <c r="D18" s="15">
        <v>41680</v>
      </c>
      <c r="E18" s="15">
        <v>41728</v>
      </c>
      <c r="F18" s="73">
        <v>5000</v>
      </c>
    </row>
    <row r="19" spans="1:6" ht="28.5">
      <c r="A19" s="11" t="s">
        <v>750</v>
      </c>
      <c r="B19" s="11" t="s">
        <v>1568</v>
      </c>
      <c r="C19" s="11" t="s">
        <v>1573</v>
      </c>
      <c r="D19" s="15">
        <v>41680</v>
      </c>
      <c r="E19" s="15">
        <v>41728</v>
      </c>
      <c r="F19" s="73">
        <v>5000</v>
      </c>
    </row>
    <row r="20" spans="1:6" ht="28.5">
      <c r="A20" s="11" t="s">
        <v>750</v>
      </c>
      <c r="B20" s="11" t="s">
        <v>1568</v>
      </c>
      <c r="C20" s="11" t="s">
        <v>1574</v>
      </c>
      <c r="D20" s="15">
        <v>41680</v>
      </c>
      <c r="E20" s="15">
        <v>41728</v>
      </c>
      <c r="F20" s="73">
        <v>5000</v>
      </c>
    </row>
    <row r="21" spans="1:6" ht="28.5">
      <c r="A21" s="11" t="s">
        <v>750</v>
      </c>
      <c r="B21" s="11" t="s">
        <v>1568</v>
      </c>
      <c r="C21" s="11" t="s">
        <v>1575</v>
      </c>
      <c r="D21" s="15">
        <v>41680</v>
      </c>
      <c r="E21" s="15">
        <v>41728</v>
      </c>
      <c r="F21" s="73">
        <v>5000</v>
      </c>
    </row>
    <row r="22" spans="1:6" ht="28.5">
      <c r="A22" s="11" t="s">
        <v>750</v>
      </c>
      <c r="B22" s="11" t="s">
        <v>1568</v>
      </c>
      <c r="C22" s="11" t="s">
        <v>1576</v>
      </c>
      <c r="D22" s="15">
        <v>41680</v>
      </c>
      <c r="E22" s="15">
        <v>41728</v>
      </c>
      <c r="F22" s="73">
        <v>5000</v>
      </c>
    </row>
    <row r="23" spans="1:6">
      <c r="A23" s="11" t="s">
        <v>1149</v>
      </c>
      <c r="B23" s="11" t="s">
        <v>1577</v>
      </c>
      <c r="C23" s="11" t="s">
        <v>1300</v>
      </c>
      <c r="D23" s="15">
        <v>41487</v>
      </c>
      <c r="E23" s="15">
        <v>41728</v>
      </c>
      <c r="F23" s="73">
        <v>6660</v>
      </c>
    </row>
    <row r="24" spans="1:6" ht="28.5">
      <c r="A24" s="8" t="s">
        <v>750</v>
      </c>
      <c r="B24" s="11" t="s">
        <v>1578</v>
      </c>
      <c r="C24" s="11" t="s">
        <v>1579</v>
      </c>
      <c r="D24" s="15">
        <v>41597</v>
      </c>
      <c r="E24" s="15">
        <v>41729</v>
      </c>
      <c r="F24" s="254">
        <v>120004</v>
      </c>
    </row>
    <row r="25" spans="1:6">
      <c r="A25" s="11" t="s">
        <v>750</v>
      </c>
      <c r="B25" s="11" t="s">
        <v>1580</v>
      </c>
      <c r="C25" s="11" t="s">
        <v>1579</v>
      </c>
      <c r="D25" s="15">
        <v>41597</v>
      </c>
      <c r="E25" s="15">
        <v>41729</v>
      </c>
      <c r="F25" s="256"/>
    </row>
    <row r="26" spans="1:6">
      <c r="A26" s="11" t="s">
        <v>750</v>
      </c>
      <c r="B26" s="11" t="s">
        <v>1581</v>
      </c>
      <c r="C26" s="11" t="s">
        <v>1579</v>
      </c>
      <c r="D26" s="15">
        <v>41597</v>
      </c>
      <c r="E26" s="15">
        <v>41729</v>
      </c>
      <c r="F26" s="255"/>
    </row>
    <row r="27" spans="1:6">
      <c r="A27" s="11" t="s">
        <v>750</v>
      </c>
      <c r="B27" s="11" t="s">
        <v>1581</v>
      </c>
      <c r="C27" s="11" t="s">
        <v>1334</v>
      </c>
      <c r="D27" s="15">
        <v>41597</v>
      </c>
      <c r="E27" s="15">
        <v>41729</v>
      </c>
      <c r="F27" s="73">
        <v>15625</v>
      </c>
    </row>
    <row r="28" spans="1:6">
      <c r="A28" s="11" t="s">
        <v>750</v>
      </c>
      <c r="B28" s="11" t="s">
        <v>1581</v>
      </c>
      <c r="C28" s="11" t="s">
        <v>1307</v>
      </c>
      <c r="D28" s="15">
        <v>41597</v>
      </c>
      <c r="E28" s="15">
        <v>41729</v>
      </c>
      <c r="F28" s="73">
        <v>21450</v>
      </c>
    </row>
    <row r="29" spans="1:6">
      <c r="A29" s="11" t="s">
        <v>750</v>
      </c>
      <c r="B29" s="11" t="s">
        <v>1581</v>
      </c>
      <c r="C29" s="11" t="s">
        <v>1424</v>
      </c>
      <c r="D29" s="15">
        <v>41597</v>
      </c>
      <c r="E29" s="15">
        <v>41729</v>
      </c>
      <c r="F29" s="73">
        <v>29032</v>
      </c>
    </row>
    <row r="30" spans="1:6">
      <c r="A30" s="11" t="s">
        <v>750</v>
      </c>
      <c r="B30" s="11" t="s">
        <v>1582</v>
      </c>
      <c r="C30" s="11" t="s">
        <v>1439</v>
      </c>
      <c r="D30" s="15">
        <v>41548</v>
      </c>
      <c r="E30" s="15">
        <v>41729</v>
      </c>
      <c r="F30" s="73">
        <v>1014146</v>
      </c>
    </row>
    <row r="31" spans="1:6" ht="28.5">
      <c r="A31" s="11" t="s">
        <v>750</v>
      </c>
      <c r="B31" s="11" t="s">
        <v>1583</v>
      </c>
      <c r="C31" s="11" t="s">
        <v>1307</v>
      </c>
      <c r="D31" s="15">
        <v>41487</v>
      </c>
      <c r="E31" s="15">
        <v>41729</v>
      </c>
      <c r="F31" s="73">
        <v>810000</v>
      </c>
    </row>
    <row r="32" spans="1:6" ht="42.75">
      <c r="A32" s="11" t="s">
        <v>750</v>
      </c>
      <c r="B32" s="11" t="s">
        <v>1584</v>
      </c>
      <c r="C32" s="11" t="s">
        <v>61</v>
      </c>
      <c r="D32" s="15">
        <v>41572</v>
      </c>
      <c r="E32" s="15">
        <v>41729</v>
      </c>
      <c r="F32" s="73">
        <v>191606.39999999999</v>
      </c>
    </row>
    <row r="33" spans="1:6">
      <c r="A33" s="11" t="s">
        <v>881</v>
      </c>
      <c r="B33" s="11" t="s">
        <v>1585</v>
      </c>
      <c r="C33" s="11" t="s">
        <v>1409</v>
      </c>
      <c r="D33" s="15">
        <v>41487</v>
      </c>
      <c r="E33" s="15">
        <v>41729</v>
      </c>
      <c r="F33" s="73">
        <v>65580</v>
      </c>
    </row>
    <row r="34" spans="1:6">
      <c r="A34" s="11" t="s">
        <v>881</v>
      </c>
      <c r="B34" s="11" t="s">
        <v>1585</v>
      </c>
      <c r="C34" s="11" t="s">
        <v>1586</v>
      </c>
      <c r="D34" s="15">
        <v>41487</v>
      </c>
      <c r="E34" s="15">
        <v>41729</v>
      </c>
      <c r="F34" s="73">
        <v>13584</v>
      </c>
    </row>
    <row r="35" spans="1:6" ht="28.5">
      <c r="A35" s="11" t="s">
        <v>750</v>
      </c>
      <c r="B35" s="11" t="s">
        <v>1587</v>
      </c>
      <c r="C35" s="11" t="s">
        <v>1302</v>
      </c>
      <c r="D35" s="15">
        <v>41694</v>
      </c>
      <c r="E35" s="15">
        <v>41729</v>
      </c>
      <c r="F35" s="73">
        <v>44500</v>
      </c>
    </row>
    <row r="36" spans="1:6" ht="28.5">
      <c r="A36" s="11" t="s">
        <v>869</v>
      </c>
      <c r="B36" s="11" t="s">
        <v>1588</v>
      </c>
      <c r="C36" s="11" t="s">
        <v>1589</v>
      </c>
      <c r="D36" s="15">
        <v>41609</v>
      </c>
      <c r="E36" s="15">
        <v>41729</v>
      </c>
      <c r="F36" s="73">
        <v>48000</v>
      </c>
    </row>
    <row r="37" spans="1:6">
      <c r="A37" s="11" t="s">
        <v>869</v>
      </c>
      <c r="B37" s="11" t="s">
        <v>1590</v>
      </c>
      <c r="C37" s="11" t="s">
        <v>1284</v>
      </c>
      <c r="D37" s="15">
        <v>41487</v>
      </c>
      <c r="E37" s="15">
        <v>41729</v>
      </c>
      <c r="F37" s="79">
        <v>45600</v>
      </c>
    </row>
    <row r="38" spans="1:6" ht="28.5">
      <c r="A38" s="11" t="s">
        <v>869</v>
      </c>
      <c r="B38" s="11" t="s">
        <v>1591</v>
      </c>
      <c r="C38" s="11" t="s">
        <v>1376</v>
      </c>
      <c r="D38" s="15">
        <v>41579</v>
      </c>
      <c r="E38" s="15">
        <v>41729</v>
      </c>
      <c r="F38" s="73">
        <v>70000</v>
      </c>
    </row>
    <row r="39" spans="1:6" ht="28.5">
      <c r="A39" s="11" t="s">
        <v>869</v>
      </c>
      <c r="B39" s="11" t="s">
        <v>1592</v>
      </c>
      <c r="C39" s="11" t="s">
        <v>1557</v>
      </c>
      <c r="D39" s="15">
        <v>41487</v>
      </c>
      <c r="E39" s="15">
        <v>41729</v>
      </c>
      <c r="F39" s="73">
        <v>19800</v>
      </c>
    </row>
    <row r="40" spans="1:6" ht="28.5">
      <c r="A40" s="11" t="s">
        <v>869</v>
      </c>
      <c r="B40" s="11" t="s">
        <v>1593</v>
      </c>
      <c r="C40" s="11" t="s">
        <v>1557</v>
      </c>
      <c r="D40" s="15">
        <v>41487</v>
      </c>
      <c r="E40" s="15">
        <v>41729</v>
      </c>
      <c r="F40" s="73">
        <v>33300</v>
      </c>
    </row>
    <row r="41" spans="1:6">
      <c r="A41" s="11" t="s">
        <v>869</v>
      </c>
      <c r="B41" s="11" t="s">
        <v>1594</v>
      </c>
      <c r="C41" s="11" t="s">
        <v>1403</v>
      </c>
      <c r="D41" s="15">
        <v>41609</v>
      </c>
      <c r="E41" s="15">
        <v>41729</v>
      </c>
      <c r="F41" s="73">
        <v>68358</v>
      </c>
    </row>
    <row r="42" spans="1:6">
      <c r="A42" s="11" t="s">
        <v>869</v>
      </c>
      <c r="B42" s="11" t="s">
        <v>1595</v>
      </c>
      <c r="C42" s="11" t="s">
        <v>1550</v>
      </c>
      <c r="D42" s="15">
        <v>41579</v>
      </c>
      <c r="E42" s="15">
        <v>41729</v>
      </c>
      <c r="F42" s="73">
        <v>125856</v>
      </c>
    </row>
    <row r="43" spans="1:6" ht="42.75">
      <c r="A43" s="11" t="s">
        <v>869</v>
      </c>
      <c r="B43" s="11" t="s">
        <v>1596</v>
      </c>
      <c r="C43" s="11" t="s">
        <v>1597</v>
      </c>
      <c r="D43" s="15">
        <v>41607</v>
      </c>
      <c r="E43" s="15">
        <v>41729</v>
      </c>
      <c r="F43" s="73">
        <v>55000</v>
      </c>
    </row>
    <row r="44" spans="1:6" ht="28.5">
      <c r="A44" s="11" t="s">
        <v>869</v>
      </c>
      <c r="B44" s="11" t="s">
        <v>1598</v>
      </c>
      <c r="C44" s="11" t="s">
        <v>1557</v>
      </c>
      <c r="D44" s="15">
        <v>41518</v>
      </c>
      <c r="E44" s="15">
        <v>41729</v>
      </c>
      <c r="F44" s="73">
        <v>4100</v>
      </c>
    </row>
    <row r="45" spans="1:6" ht="28.5">
      <c r="A45" s="11" t="s">
        <v>881</v>
      </c>
      <c r="B45" s="11" t="s">
        <v>1599</v>
      </c>
      <c r="C45" s="11" t="s">
        <v>1600</v>
      </c>
      <c r="D45" s="15">
        <v>41576</v>
      </c>
      <c r="E45" s="15">
        <v>41729</v>
      </c>
      <c r="F45" s="73">
        <v>59608</v>
      </c>
    </row>
    <row r="46" spans="1:6" ht="28.5">
      <c r="A46" s="11" t="s">
        <v>1149</v>
      </c>
      <c r="B46" s="11" t="s">
        <v>1601</v>
      </c>
      <c r="C46" s="11" t="s">
        <v>1356</v>
      </c>
      <c r="D46" s="15">
        <v>41548</v>
      </c>
      <c r="E46" s="15">
        <v>41729</v>
      </c>
      <c r="F46" s="73">
        <v>20610</v>
      </c>
    </row>
    <row r="47" spans="1:6">
      <c r="A47" s="11" t="s">
        <v>1149</v>
      </c>
      <c r="B47" s="11" t="s">
        <v>1602</v>
      </c>
      <c r="C47" s="11" t="s">
        <v>1356</v>
      </c>
      <c r="D47" s="15">
        <v>41487</v>
      </c>
      <c r="E47" s="15">
        <v>41729</v>
      </c>
      <c r="F47" s="73">
        <v>28800</v>
      </c>
    </row>
    <row r="48" spans="1:6">
      <c r="A48" s="11" t="s">
        <v>1149</v>
      </c>
      <c r="B48" s="11" t="s">
        <v>1603</v>
      </c>
      <c r="C48" s="11" t="s">
        <v>1508</v>
      </c>
      <c r="D48" s="15">
        <v>41487</v>
      </c>
      <c r="E48" s="15">
        <v>41729</v>
      </c>
      <c r="F48" s="73">
        <v>100584</v>
      </c>
    </row>
    <row r="49" spans="1:6">
      <c r="A49" s="11" t="s">
        <v>1149</v>
      </c>
      <c r="B49" s="11" t="s">
        <v>1604</v>
      </c>
      <c r="C49" s="11" t="s">
        <v>1433</v>
      </c>
      <c r="D49" s="15">
        <v>41673</v>
      </c>
      <c r="E49" s="15">
        <v>41729</v>
      </c>
      <c r="F49" s="73">
        <v>13980</v>
      </c>
    </row>
    <row r="50" spans="1:6" ht="28.5">
      <c r="A50" s="11" t="s">
        <v>750</v>
      </c>
      <c r="B50" s="11" t="s">
        <v>1605</v>
      </c>
      <c r="C50" s="11" t="s">
        <v>1600</v>
      </c>
      <c r="D50" s="15">
        <v>41651</v>
      </c>
      <c r="E50" s="15">
        <v>41729</v>
      </c>
      <c r="F50" s="73">
        <v>26239.200000000001</v>
      </c>
    </row>
    <row r="51" spans="1:6" ht="28.5">
      <c r="A51" s="11" t="s">
        <v>750</v>
      </c>
      <c r="B51" s="11" t="s">
        <v>1606</v>
      </c>
      <c r="C51" s="11" t="s">
        <v>1600</v>
      </c>
      <c r="D51" s="15">
        <v>41677</v>
      </c>
      <c r="E51" s="15">
        <v>41729</v>
      </c>
      <c r="F51" s="73">
        <v>128337.59999999999</v>
      </c>
    </row>
    <row r="52" spans="1:6" ht="28.5">
      <c r="A52" s="11" t="s">
        <v>750</v>
      </c>
      <c r="B52" s="11" t="s">
        <v>1607</v>
      </c>
      <c r="C52" s="11" t="s">
        <v>1608</v>
      </c>
      <c r="D52" s="15">
        <v>41651</v>
      </c>
      <c r="E52" s="15">
        <v>41729</v>
      </c>
      <c r="F52" s="73">
        <v>58089.599999999999</v>
      </c>
    </row>
    <row r="53" spans="1:6">
      <c r="A53" s="11" t="s">
        <v>869</v>
      </c>
      <c r="B53" s="11" t="s">
        <v>1609</v>
      </c>
      <c r="C53" s="11" t="s">
        <v>1284</v>
      </c>
      <c r="D53" s="15">
        <v>41651</v>
      </c>
      <c r="E53" s="15">
        <v>41729</v>
      </c>
      <c r="F53" s="73">
        <v>9780</v>
      </c>
    </row>
    <row r="54" spans="1:6">
      <c r="A54" s="11" t="s">
        <v>869</v>
      </c>
      <c r="B54" s="11" t="s">
        <v>1610</v>
      </c>
      <c r="C54" s="11" t="s">
        <v>1284</v>
      </c>
      <c r="D54" s="15">
        <v>41680</v>
      </c>
      <c r="E54" s="15">
        <v>41729</v>
      </c>
      <c r="F54" s="73">
        <v>39600</v>
      </c>
    </row>
    <row r="55" spans="1:6" ht="28.5">
      <c r="A55" s="11" t="s">
        <v>984</v>
      </c>
      <c r="B55" s="11" t="s">
        <v>1611</v>
      </c>
      <c r="C55" s="11" t="s">
        <v>1281</v>
      </c>
      <c r="D55" s="15">
        <v>41651</v>
      </c>
      <c r="E55" s="15">
        <v>41729</v>
      </c>
      <c r="F55" s="73">
        <v>83475.599999999991</v>
      </c>
    </row>
    <row r="56" spans="1:6" ht="42.75">
      <c r="A56" s="11" t="s">
        <v>984</v>
      </c>
      <c r="B56" s="11" t="s">
        <v>1612</v>
      </c>
      <c r="C56" s="11" t="s">
        <v>1403</v>
      </c>
      <c r="D56" s="15">
        <v>41651</v>
      </c>
      <c r="E56" s="15">
        <v>41729</v>
      </c>
      <c r="F56" s="73">
        <v>16776</v>
      </c>
    </row>
    <row r="57" spans="1:6" ht="42.75">
      <c r="A57" s="11" t="s">
        <v>984</v>
      </c>
      <c r="B57" s="11" t="s">
        <v>1613</v>
      </c>
      <c r="C57" s="11" t="s">
        <v>1403</v>
      </c>
      <c r="D57" s="15">
        <v>41680</v>
      </c>
      <c r="E57" s="15">
        <v>41729</v>
      </c>
      <c r="F57" s="73">
        <v>19800</v>
      </c>
    </row>
    <row r="58" spans="1:6" ht="28.5">
      <c r="A58" s="11" t="s">
        <v>869</v>
      </c>
      <c r="B58" s="11" t="s">
        <v>1614</v>
      </c>
      <c r="C58" s="11" t="s">
        <v>1287</v>
      </c>
      <c r="D58" s="15">
        <v>41651</v>
      </c>
      <c r="E58" s="15">
        <v>41729</v>
      </c>
      <c r="F58" s="73">
        <v>18000</v>
      </c>
    </row>
    <row r="59" spans="1:6" ht="28.5">
      <c r="A59" s="11" t="s">
        <v>869</v>
      </c>
      <c r="B59" s="11" t="s">
        <v>1615</v>
      </c>
      <c r="C59" s="11" t="s">
        <v>1376</v>
      </c>
      <c r="D59" s="15">
        <v>41651</v>
      </c>
      <c r="E59" s="15">
        <v>41729</v>
      </c>
      <c r="F59" s="73">
        <v>15840</v>
      </c>
    </row>
    <row r="60" spans="1:6" ht="28.5">
      <c r="A60" s="11" t="s">
        <v>869</v>
      </c>
      <c r="B60" s="11" t="s">
        <v>1616</v>
      </c>
      <c r="C60" s="11" t="s">
        <v>1376</v>
      </c>
      <c r="D60" s="15">
        <v>41680</v>
      </c>
      <c r="E60" s="15">
        <v>41729</v>
      </c>
      <c r="F60" s="73">
        <v>71640</v>
      </c>
    </row>
    <row r="61" spans="1:6" ht="42.75">
      <c r="A61" s="11" t="s">
        <v>750</v>
      </c>
      <c r="B61" s="11" t="s">
        <v>1617</v>
      </c>
      <c r="C61" s="11" t="s">
        <v>1424</v>
      </c>
      <c r="D61" s="15">
        <v>41651</v>
      </c>
      <c r="E61" s="15">
        <v>41729</v>
      </c>
      <c r="F61" s="73">
        <v>10625</v>
      </c>
    </row>
    <row r="62" spans="1:6" ht="28.5">
      <c r="A62" s="11" t="s">
        <v>869</v>
      </c>
      <c r="B62" s="11" t="s">
        <v>1618</v>
      </c>
      <c r="C62" s="11" t="s">
        <v>1403</v>
      </c>
      <c r="D62" s="15">
        <v>41651</v>
      </c>
      <c r="E62" s="15">
        <v>41729</v>
      </c>
      <c r="F62" s="73">
        <v>11944.8</v>
      </c>
    </row>
    <row r="63" spans="1:6" ht="28.5">
      <c r="A63" s="11" t="s">
        <v>869</v>
      </c>
      <c r="B63" s="11" t="s">
        <v>1619</v>
      </c>
      <c r="C63" s="11" t="s">
        <v>1403</v>
      </c>
      <c r="D63" s="15">
        <v>41680</v>
      </c>
      <c r="E63" s="15">
        <v>41729</v>
      </c>
      <c r="F63" s="73">
        <v>85662</v>
      </c>
    </row>
    <row r="64" spans="1:6" ht="28.5">
      <c r="A64" s="11" t="s">
        <v>750</v>
      </c>
      <c r="B64" s="11" t="s">
        <v>1620</v>
      </c>
      <c r="C64" s="11" t="s">
        <v>771</v>
      </c>
      <c r="D64" s="15">
        <v>41651</v>
      </c>
      <c r="E64" s="15">
        <v>41729</v>
      </c>
      <c r="F64" s="73">
        <v>12696</v>
      </c>
    </row>
    <row r="65" spans="1:6" ht="57">
      <c r="A65" s="11" t="s">
        <v>869</v>
      </c>
      <c r="B65" s="16" t="s">
        <v>1621</v>
      </c>
      <c r="C65" s="16" t="s">
        <v>1328</v>
      </c>
      <c r="D65" s="17">
        <v>41649</v>
      </c>
      <c r="E65" s="17">
        <v>41729</v>
      </c>
      <c r="F65" s="83">
        <v>29982</v>
      </c>
    </row>
    <row r="66" spans="1:6">
      <c r="A66" s="11" t="s">
        <v>869</v>
      </c>
      <c r="B66" s="16" t="s">
        <v>1622</v>
      </c>
      <c r="C66" s="16" t="s">
        <v>1600</v>
      </c>
      <c r="D66" s="17">
        <v>41576</v>
      </c>
      <c r="E66" s="17">
        <v>41729</v>
      </c>
      <c r="F66" s="83">
        <v>59608</v>
      </c>
    </row>
    <row r="67" spans="1:6" ht="57">
      <c r="A67" s="11" t="s">
        <v>869</v>
      </c>
      <c r="B67" s="18" t="s">
        <v>1621</v>
      </c>
      <c r="C67" s="18" t="s">
        <v>686</v>
      </c>
      <c r="D67" s="19">
        <v>41649</v>
      </c>
      <c r="E67" s="19">
        <v>41729</v>
      </c>
      <c r="F67" s="84">
        <v>28740</v>
      </c>
    </row>
    <row r="68" spans="1:6" ht="57">
      <c r="A68" s="11" t="s">
        <v>869</v>
      </c>
      <c r="B68" s="11" t="s">
        <v>1621</v>
      </c>
      <c r="C68" s="11" t="s">
        <v>1467</v>
      </c>
      <c r="D68" s="15">
        <v>41649</v>
      </c>
      <c r="E68" s="15">
        <v>41729</v>
      </c>
      <c r="F68" s="73">
        <v>28020</v>
      </c>
    </row>
    <row r="69" spans="1:6">
      <c r="A69" s="11" t="s">
        <v>1149</v>
      </c>
      <c r="B69" s="11" t="s">
        <v>1623</v>
      </c>
      <c r="C69" s="11" t="s">
        <v>1433</v>
      </c>
      <c r="D69" s="15">
        <v>41548</v>
      </c>
      <c r="E69" s="15">
        <v>41729</v>
      </c>
      <c r="F69" s="73">
        <v>720</v>
      </c>
    </row>
    <row r="70" spans="1:6" ht="28.5">
      <c r="A70" s="11" t="s">
        <v>1149</v>
      </c>
      <c r="B70" s="11" t="s">
        <v>1624</v>
      </c>
      <c r="C70" s="11" t="s">
        <v>876</v>
      </c>
      <c r="D70" s="15">
        <v>41649</v>
      </c>
      <c r="E70" s="15">
        <v>41729</v>
      </c>
      <c r="F70" s="73">
        <v>9900</v>
      </c>
    </row>
  </sheetData>
  <mergeCells count="1">
    <mergeCell ref="F24: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10A9-AE56-4610-91E0-15BC8A6C5CDA}">
  <dimension ref="A1:M113"/>
  <sheetViews>
    <sheetView topLeftCell="A92" workbookViewId="0"/>
  </sheetViews>
  <sheetFormatPr defaultRowHeight="15"/>
  <cols>
    <col min="1" max="1" width="30.5703125" style="184" customWidth="1"/>
    <col min="2" max="2" width="92" style="168" bestFit="1" customWidth="1"/>
    <col min="3" max="3" width="52.42578125" style="208" customWidth="1"/>
    <col min="4" max="5" width="11.42578125" style="210" bestFit="1" customWidth="1"/>
    <col min="6" max="6" width="19.140625" style="219" bestFit="1" customWidth="1"/>
    <col min="7" max="7" width="9.140625" style="168"/>
    <col min="8" max="9" width="11.85546875" style="168" bestFit="1" customWidth="1"/>
    <col min="10" max="16384" width="9.140625" style="168"/>
  </cols>
  <sheetData>
    <row r="1" spans="1:13" ht="28.5">
      <c r="A1" s="230" t="s">
        <v>0</v>
      </c>
      <c r="B1" s="230" t="s">
        <v>1</v>
      </c>
      <c r="C1" s="227" t="s">
        <v>2</v>
      </c>
      <c r="D1" s="231" t="s">
        <v>3</v>
      </c>
      <c r="E1" s="231" t="s">
        <v>4</v>
      </c>
      <c r="F1" s="232" t="s">
        <v>5</v>
      </c>
    </row>
    <row r="2" spans="1:13">
      <c r="A2" s="116" t="s">
        <v>209</v>
      </c>
      <c r="B2" s="127" t="s">
        <v>210</v>
      </c>
      <c r="C2" s="127" t="s">
        <v>211</v>
      </c>
      <c r="D2" s="128">
        <v>43738</v>
      </c>
      <c r="E2" s="128">
        <v>45412</v>
      </c>
      <c r="F2" s="96">
        <v>294230</v>
      </c>
    </row>
    <row r="3" spans="1:13">
      <c r="A3" s="183" t="s">
        <v>81</v>
      </c>
      <c r="B3" s="110" t="s">
        <v>212</v>
      </c>
      <c r="C3" s="110" t="s">
        <v>213</v>
      </c>
      <c r="D3" s="217">
        <v>45405</v>
      </c>
      <c r="E3" s="217">
        <v>45415</v>
      </c>
      <c r="F3" s="233">
        <v>3600</v>
      </c>
    </row>
    <row r="4" spans="1:13">
      <c r="A4" s="183" t="s">
        <v>53</v>
      </c>
      <c r="B4" s="183" t="s">
        <v>214</v>
      </c>
      <c r="C4" s="110" t="s">
        <v>215</v>
      </c>
      <c r="D4" s="122">
        <v>45390</v>
      </c>
      <c r="E4" s="122">
        <v>45443</v>
      </c>
      <c r="F4" s="96">
        <v>25000</v>
      </c>
    </row>
    <row r="5" spans="1:13" ht="28.5">
      <c r="A5" s="183" t="s">
        <v>84</v>
      </c>
      <c r="B5" s="183" t="s">
        <v>216</v>
      </c>
      <c r="C5" s="110" t="s">
        <v>88</v>
      </c>
      <c r="D5" s="217">
        <v>45378</v>
      </c>
      <c r="E5" s="217">
        <v>45453</v>
      </c>
      <c r="F5" s="233">
        <v>24948</v>
      </c>
    </row>
    <row r="6" spans="1:13">
      <c r="A6" s="183" t="s">
        <v>81</v>
      </c>
      <c r="B6" s="114" t="s">
        <v>217</v>
      </c>
      <c r="C6" s="110" t="s">
        <v>218</v>
      </c>
      <c r="D6" s="217">
        <v>45427</v>
      </c>
      <c r="E6" s="217">
        <v>45457</v>
      </c>
      <c r="F6" s="233">
        <v>4200</v>
      </c>
    </row>
    <row r="7" spans="1:13" ht="28.5">
      <c r="A7" s="183" t="s">
        <v>219</v>
      </c>
      <c r="B7" s="183" t="s">
        <v>220</v>
      </c>
      <c r="C7" s="110" t="s">
        <v>221</v>
      </c>
      <c r="D7" s="217">
        <v>45348</v>
      </c>
      <c r="E7" s="217">
        <v>45460</v>
      </c>
      <c r="F7" s="233">
        <v>4020</v>
      </c>
    </row>
    <row r="8" spans="1:13">
      <c r="A8" s="114" t="s">
        <v>9</v>
      </c>
      <c r="B8" s="114" t="s">
        <v>222</v>
      </c>
      <c r="C8" s="206" t="s">
        <v>135</v>
      </c>
      <c r="D8" s="237">
        <v>45078</v>
      </c>
      <c r="E8" s="237">
        <v>45473</v>
      </c>
      <c r="F8" s="228">
        <v>10700</v>
      </c>
    </row>
    <row r="9" spans="1:13">
      <c r="A9" s="114" t="s">
        <v>9</v>
      </c>
      <c r="B9" s="114" t="s">
        <v>222</v>
      </c>
      <c r="C9" s="206" t="s">
        <v>136</v>
      </c>
      <c r="D9" s="237">
        <v>44879</v>
      </c>
      <c r="E9" s="237">
        <v>45473</v>
      </c>
      <c r="F9" s="233">
        <v>29550</v>
      </c>
      <c r="H9" s="238"/>
      <c r="I9" s="238"/>
    </row>
    <row r="10" spans="1:13">
      <c r="A10" s="114" t="s">
        <v>9</v>
      </c>
      <c r="B10" s="114" t="s">
        <v>223</v>
      </c>
      <c r="C10" s="206" t="s">
        <v>129</v>
      </c>
      <c r="D10" s="237">
        <v>44783</v>
      </c>
      <c r="E10" s="237">
        <v>45473</v>
      </c>
      <c r="F10" s="228">
        <v>31350</v>
      </c>
    </row>
    <row r="11" spans="1:13" ht="28.5">
      <c r="A11" s="114" t="s">
        <v>9</v>
      </c>
      <c r="B11" s="114" t="s">
        <v>110</v>
      </c>
      <c r="C11" s="206" t="s">
        <v>111</v>
      </c>
      <c r="D11" s="103">
        <v>45082</v>
      </c>
      <c r="E11" s="103">
        <v>45473</v>
      </c>
      <c r="F11" s="228">
        <v>12350</v>
      </c>
      <c r="G11" s="178"/>
      <c r="H11" s="178"/>
      <c r="I11" s="178"/>
      <c r="J11" s="178"/>
      <c r="K11" s="178"/>
      <c r="L11" s="178"/>
      <c r="M11" s="178"/>
    </row>
    <row r="12" spans="1:13">
      <c r="A12" s="114" t="s">
        <v>9</v>
      </c>
      <c r="B12" s="114" t="s">
        <v>116</v>
      </c>
      <c r="C12" s="206" t="s">
        <v>117</v>
      </c>
      <c r="D12" s="237">
        <v>45092</v>
      </c>
      <c r="E12" s="237">
        <v>45473</v>
      </c>
      <c r="F12" s="228">
        <v>7400</v>
      </c>
    </row>
    <row r="13" spans="1:13">
      <c r="A13" s="183" t="s">
        <v>81</v>
      </c>
      <c r="B13" s="114" t="s">
        <v>224</v>
      </c>
      <c r="C13" s="110" t="s">
        <v>218</v>
      </c>
      <c r="D13" s="217">
        <v>45377</v>
      </c>
      <c r="E13" s="217">
        <v>45473</v>
      </c>
      <c r="F13" s="233">
        <v>7210</v>
      </c>
    </row>
    <row r="14" spans="1:13">
      <c r="A14" s="114" t="s">
        <v>9</v>
      </c>
      <c r="B14" s="114" t="s">
        <v>112</v>
      </c>
      <c r="C14" s="206" t="s">
        <v>225</v>
      </c>
      <c r="D14" s="237">
        <v>45085</v>
      </c>
      <c r="E14" s="237">
        <v>45473</v>
      </c>
      <c r="F14" s="228">
        <v>12350</v>
      </c>
    </row>
    <row r="15" spans="1:13">
      <c r="A15" s="114" t="s">
        <v>9</v>
      </c>
      <c r="B15" s="114" t="s">
        <v>226</v>
      </c>
      <c r="C15" s="206" t="s">
        <v>120</v>
      </c>
      <c r="D15" s="237">
        <v>45047</v>
      </c>
      <c r="E15" s="237">
        <v>45473</v>
      </c>
      <c r="F15" s="228">
        <v>42000</v>
      </c>
    </row>
    <row r="16" spans="1:13">
      <c r="A16" s="183" t="s">
        <v>9</v>
      </c>
      <c r="B16" s="183" t="s">
        <v>227</v>
      </c>
      <c r="C16" s="110" t="s">
        <v>142</v>
      </c>
      <c r="D16" s="122">
        <v>45078</v>
      </c>
      <c r="E16" s="122">
        <v>45473</v>
      </c>
      <c r="F16" s="96">
        <v>20500</v>
      </c>
    </row>
    <row r="17" spans="1:13">
      <c r="A17" s="183" t="s">
        <v>9</v>
      </c>
      <c r="B17" s="183" t="s">
        <v>228</v>
      </c>
      <c r="C17" s="110" t="s">
        <v>229</v>
      </c>
      <c r="D17" s="122">
        <v>45100</v>
      </c>
      <c r="E17" s="122">
        <v>45473</v>
      </c>
      <c r="F17" s="96">
        <v>9600</v>
      </c>
    </row>
    <row r="18" spans="1:13">
      <c r="A18" s="183" t="s">
        <v>9</v>
      </c>
      <c r="B18" s="183" t="s">
        <v>107</v>
      </c>
      <c r="C18" s="110" t="s">
        <v>108</v>
      </c>
      <c r="D18" s="122">
        <v>45082</v>
      </c>
      <c r="E18" s="122">
        <v>45473</v>
      </c>
      <c r="F18" s="96">
        <v>9600</v>
      </c>
    </row>
    <row r="19" spans="1:13">
      <c r="A19" s="114" t="s">
        <v>9</v>
      </c>
      <c r="B19" s="114" t="s">
        <v>230</v>
      </c>
      <c r="C19" s="206" t="s">
        <v>231</v>
      </c>
      <c r="D19" s="103">
        <v>45229</v>
      </c>
      <c r="E19" s="103">
        <v>45473</v>
      </c>
      <c r="F19" s="228">
        <v>17250</v>
      </c>
    </row>
    <row r="20" spans="1:13">
      <c r="A20" s="114" t="s">
        <v>9</v>
      </c>
      <c r="B20" s="114" t="s">
        <v>232</v>
      </c>
      <c r="C20" s="206" t="s">
        <v>233</v>
      </c>
      <c r="D20" s="103">
        <v>44593</v>
      </c>
      <c r="E20" s="103">
        <v>45496</v>
      </c>
      <c r="F20" s="228">
        <v>69250</v>
      </c>
    </row>
    <row r="21" spans="1:13">
      <c r="A21" s="183" t="s">
        <v>9</v>
      </c>
      <c r="B21" s="216" t="s">
        <v>234</v>
      </c>
      <c r="C21" s="110" t="s">
        <v>136</v>
      </c>
      <c r="D21" s="217">
        <v>45078</v>
      </c>
      <c r="E21" s="217">
        <v>45503</v>
      </c>
      <c r="F21" s="233">
        <v>22060</v>
      </c>
    </row>
    <row r="22" spans="1:13">
      <c r="A22" s="183" t="s">
        <v>9</v>
      </c>
      <c r="B22" s="216" t="s">
        <v>227</v>
      </c>
      <c r="C22" s="110" t="s">
        <v>129</v>
      </c>
      <c r="D22" s="217">
        <v>45078</v>
      </c>
      <c r="E22" s="217">
        <v>45503</v>
      </c>
      <c r="F22" s="233">
        <v>19500</v>
      </c>
    </row>
    <row r="23" spans="1:13">
      <c r="A23" s="241" t="s">
        <v>9</v>
      </c>
      <c r="B23" s="241" t="s">
        <v>235</v>
      </c>
      <c r="C23" s="239" t="s">
        <v>144</v>
      </c>
      <c r="D23" s="128">
        <v>45131</v>
      </c>
      <c r="E23" s="128">
        <v>45504</v>
      </c>
      <c r="F23" s="229">
        <v>3570</v>
      </c>
      <c r="G23" s="235"/>
      <c r="H23" s="235"/>
      <c r="I23" s="235"/>
      <c r="J23" s="235"/>
      <c r="K23" s="235"/>
      <c r="L23" s="235"/>
      <c r="M23" s="235"/>
    </row>
    <row r="24" spans="1:13" s="178" customFormat="1">
      <c r="A24" s="183" t="s">
        <v>9</v>
      </c>
      <c r="B24" s="110" t="s">
        <v>236</v>
      </c>
      <c r="C24" s="110" t="s">
        <v>43</v>
      </c>
      <c r="D24" s="122">
        <v>43969</v>
      </c>
      <c r="E24" s="122">
        <v>45504</v>
      </c>
      <c r="F24" s="131">
        <v>441065.72</v>
      </c>
      <c r="G24" s="168"/>
      <c r="H24" s="168"/>
      <c r="I24" s="168"/>
      <c r="J24" s="168"/>
      <c r="K24" s="168"/>
      <c r="L24" s="168"/>
      <c r="M24" s="168"/>
    </row>
    <row r="25" spans="1:13" s="178" customFormat="1" ht="28.5">
      <c r="A25" s="114" t="s">
        <v>29</v>
      </c>
      <c r="B25" s="114" t="s">
        <v>237</v>
      </c>
      <c r="C25" s="239" t="s">
        <v>34</v>
      </c>
      <c r="D25" s="237">
        <v>45169</v>
      </c>
      <c r="E25" s="237">
        <v>45504</v>
      </c>
      <c r="F25" s="228">
        <v>24734</v>
      </c>
      <c r="G25" s="168"/>
      <c r="H25" s="168"/>
      <c r="I25" s="168"/>
      <c r="J25" s="168"/>
      <c r="K25" s="168"/>
      <c r="L25" s="168"/>
      <c r="M25" s="168"/>
    </row>
    <row r="26" spans="1:13">
      <c r="A26" s="114" t="s">
        <v>9</v>
      </c>
      <c r="B26" s="114" t="s">
        <v>238</v>
      </c>
      <c r="C26" s="206" t="s">
        <v>140</v>
      </c>
      <c r="D26" s="103">
        <v>44136</v>
      </c>
      <c r="E26" s="103">
        <v>45504</v>
      </c>
      <c r="F26" s="96">
        <v>188876.82</v>
      </c>
    </row>
    <row r="27" spans="1:13">
      <c r="A27" s="183" t="s">
        <v>9</v>
      </c>
      <c r="B27" s="216" t="s">
        <v>239</v>
      </c>
      <c r="C27" s="110" t="s">
        <v>136</v>
      </c>
      <c r="D27" s="217">
        <v>45078</v>
      </c>
      <c r="E27" s="217">
        <v>45504</v>
      </c>
      <c r="F27" s="233">
        <v>19900</v>
      </c>
    </row>
    <row r="28" spans="1:13">
      <c r="A28" s="183" t="s">
        <v>9</v>
      </c>
      <c r="B28" s="216" t="s">
        <v>240</v>
      </c>
      <c r="C28" s="110" t="s">
        <v>126</v>
      </c>
      <c r="D28" s="217">
        <v>45306</v>
      </c>
      <c r="E28" s="217">
        <v>45504</v>
      </c>
      <c r="F28" s="233">
        <v>8750</v>
      </c>
    </row>
    <row r="29" spans="1:13" ht="28.5">
      <c r="A29" s="183" t="s">
        <v>9</v>
      </c>
      <c r="B29" s="183" t="s">
        <v>127</v>
      </c>
      <c r="C29" s="110" t="s">
        <v>58</v>
      </c>
      <c r="D29" s="217">
        <v>45320</v>
      </c>
      <c r="E29" s="217">
        <v>45504</v>
      </c>
      <c r="F29" s="233">
        <v>6800</v>
      </c>
    </row>
    <row r="30" spans="1:13">
      <c r="A30" s="114" t="s">
        <v>9</v>
      </c>
      <c r="B30" s="114" t="s">
        <v>241</v>
      </c>
      <c r="C30" s="206" t="s">
        <v>129</v>
      </c>
      <c r="D30" s="237">
        <v>45139</v>
      </c>
      <c r="E30" s="237">
        <v>45504</v>
      </c>
      <c r="F30" s="228">
        <v>22060</v>
      </c>
    </row>
    <row r="31" spans="1:13">
      <c r="A31" s="114" t="s">
        <v>9</v>
      </c>
      <c r="B31" s="114" t="s">
        <v>242</v>
      </c>
      <c r="C31" s="206" t="s">
        <v>122</v>
      </c>
      <c r="D31" s="237">
        <v>44228</v>
      </c>
      <c r="E31" s="237">
        <v>45504</v>
      </c>
      <c r="F31" s="228">
        <v>92450</v>
      </c>
    </row>
    <row r="32" spans="1:13">
      <c r="A32" s="114" t="s">
        <v>29</v>
      </c>
      <c r="B32" s="114" t="s">
        <v>237</v>
      </c>
      <c r="C32" s="206" t="s">
        <v>42</v>
      </c>
      <c r="D32" s="103">
        <v>45194</v>
      </c>
      <c r="E32" s="103">
        <v>45504</v>
      </c>
      <c r="F32" s="228">
        <v>18780</v>
      </c>
    </row>
    <row r="33" spans="1:13" s="178" customFormat="1">
      <c r="A33" s="114" t="s">
        <v>29</v>
      </c>
      <c r="B33" s="206" t="s">
        <v>237</v>
      </c>
      <c r="C33" s="206" t="s">
        <v>21</v>
      </c>
      <c r="D33" s="103">
        <v>45159</v>
      </c>
      <c r="E33" s="103">
        <v>45504</v>
      </c>
      <c r="F33" s="129">
        <v>12960</v>
      </c>
      <c r="G33" s="177"/>
      <c r="H33" s="177"/>
      <c r="I33" s="177"/>
      <c r="J33" s="177"/>
      <c r="K33" s="177"/>
      <c r="L33" s="177"/>
      <c r="M33" s="177"/>
    </row>
    <row r="34" spans="1:13">
      <c r="A34" s="114" t="s">
        <v>9</v>
      </c>
      <c r="B34" s="114" t="s">
        <v>243</v>
      </c>
      <c r="C34" s="206" t="s">
        <v>27</v>
      </c>
      <c r="D34" s="103">
        <v>44510</v>
      </c>
      <c r="E34" s="103">
        <v>45504</v>
      </c>
      <c r="F34" s="96">
        <v>1221425</v>
      </c>
    </row>
    <row r="35" spans="1:13">
      <c r="A35" s="114" t="s">
        <v>9</v>
      </c>
      <c r="B35" s="114" t="s">
        <v>112</v>
      </c>
      <c r="C35" s="206" t="s">
        <v>113</v>
      </c>
      <c r="D35" s="237">
        <v>44805</v>
      </c>
      <c r="E35" s="237">
        <v>45504</v>
      </c>
      <c r="F35" s="228">
        <v>10650</v>
      </c>
      <c r="G35" s="177"/>
      <c r="H35" s="177"/>
      <c r="I35" s="177"/>
      <c r="J35" s="177"/>
      <c r="K35" s="177"/>
      <c r="L35" s="177"/>
      <c r="M35" s="177"/>
    </row>
    <row r="36" spans="1:13">
      <c r="A36" s="114" t="s">
        <v>9</v>
      </c>
      <c r="B36" s="114" t="s">
        <v>112</v>
      </c>
      <c r="C36" s="206" t="s">
        <v>113</v>
      </c>
      <c r="D36" s="237">
        <v>45082</v>
      </c>
      <c r="E36" s="237">
        <v>45504</v>
      </c>
      <c r="F36" s="228">
        <v>9050</v>
      </c>
      <c r="G36" s="177"/>
      <c r="H36" s="177"/>
      <c r="I36" s="177"/>
      <c r="J36" s="177"/>
      <c r="K36" s="177"/>
      <c r="L36" s="177"/>
      <c r="M36" s="177"/>
    </row>
    <row r="37" spans="1:13" ht="28.5">
      <c r="A37" s="114" t="s">
        <v>9</v>
      </c>
      <c r="B37" s="114" t="s">
        <v>106</v>
      </c>
      <c r="C37" s="206" t="s">
        <v>38</v>
      </c>
      <c r="D37" s="103">
        <v>44613</v>
      </c>
      <c r="E37" s="103">
        <v>45504</v>
      </c>
      <c r="F37" s="228">
        <v>100150</v>
      </c>
    </row>
    <row r="38" spans="1:13">
      <c r="A38" s="114" t="s">
        <v>9</v>
      </c>
      <c r="B38" s="114" t="s">
        <v>132</v>
      </c>
      <c r="C38" s="206" t="s">
        <v>133</v>
      </c>
      <c r="D38" s="237">
        <v>45139</v>
      </c>
      <c r="E38" s="237">
        <v>45504</v>
      </c>
      <c r="F38" s="228">
        <v>22060</v>
      </c>
    </row>
    <row r="39" spans="1:13">
      <c r="A39" s="183" t="s">
        <v>9</v>
      </c>
      <c r="B39" s="216" t="s">
        <v>244</v>
      </c>
      <c r="C39" s="110" t="s">
        <v>133</v>
      </c>
      <c r="D39" s="217">
        <v>45444</v>
      </c>
      <c r="E39" s="217">
        <v>45504</v>
      </c>
      <c r="F39" s="233">
        <v>17300</v>
      </c>
    </row>
    <row r="40" spans="1:13">
      <c r="A40" s="114" t="s">
        <v>9</v>
      </c>
      <c r="B40" s="114" t="s">
        <v>245</v>
      </c>
      <c r="C40" s="206" t="s">
        <v>115</v>
      </c>
      <c r="D40" s="237">
        <v>44804</v>
      </c>
      <c r="E40" s="237">
        <v>45504</v>
      </c>
      <c r="F40" s="228">
        <v>79400</v>
      </c>
    </row>
    <row r="41" spans="1:13" ht="28.5">
      <c r="A41" s="114" t="s">
        <v>9</v>
      </c>
      <c r="B41" s="114" t="s">
        <v>246</v>
      </c>
      <c r="C41" s="206" t="s">
        <v>247</v>
      </c>
      <c r="D41" s="237">
        <v>44593</v>
      </c>
      <c r="E41" s="237">
        <v>45504</v>
      </c>
      <c r="F41" s="228">
        <v>98400</v>
      </c>
    </row>
    <row r="42" spans="1:13">
      <c r="A42" s="183" t="s">
        <v>9</v>
      </c>
      <c r="B42" s="114" t="s">
        <v>248</v>
      </c>
      <c r="C42" s="206" t="s">
        <v>120</v>
      </c>
      <c r="D42" s="103">
        <v>44228</v>
      </c>
      <c r="E42" s="103">
        <v>45504</v>
      </c>
      <c r="F42" s="96">
        <v>87100</v>
      </c>
    </row>
    <row r="43" spans="1:13" s="178" customFormat="1">
      <c r="A43" s="183" t="s">
        <v>9</v>
      </c>
      <c r="B43" s="183" t="s">
        <v>249</v>
      </c>
      <c r="C43" s="110" t="s">
        <v>120</v>
      </c>
      <c r="D43" s="122">
        <v>44797</v>
      </c>
      <c r="E43" s="122">
        <v>45504</v>
      </c>
      <c r="F43" s="96">
        <v>107875</v>
      </c>
      <c r="G43" s="168"/>
      <c r="H43" s="168"/>
      <c r="I43" s="168"/>
      <c r="J43" s="168"/>
      <c r="K43" s="168"/>
      <c r="L43" s="168"/>
      <c r="M43" s="168"/>
    </row>
    <row r="44" spans="1:13">
      <c r="A44" s="183" t="s">
        <v>9</v>
      </c>
      <c r="B44" s="183" t="s">
        <v>249</v>
      </c>
      <c r="C44" s="110" t="s">
        <v>250</v>
      </c>
      <c r="D44" s="122">
        <v>44805</v>
      </c>
      <c r="E44" s="122">
        <v>45504</v>
      </c>
      <c r="F44" s="96">
        <v>12850</v>
      </c>
    </row>
    <row r="45" spans="1:13">
      <c r="A45" s="183" t="s">
        <v>9</v>
      </c>
      <c r="B45" s="183" t="s">
        <v>222</v>
      </c>
      <c r="C45" s="110" t="s">
        <v>142</v>
      </c>
      <c r="D45" s="122">
        <v>44725</v>
      </c>
      <c r="E45" s="122">
        <v>45504</v>
      </c>
      <c r="F45" s="96">
        <v>21300</v>
      </c>
    </row>
    <row r="46" spans="1:13" ht="28.5">
      <c r="A46" s="183" t="s">
        <v>9</v>
      </c>
      <c r="B46" s="183" t="s">
        <v>251</v>
      </c>
      <c r="C46" s="110" t="s">
        <v>229</v>
      </c>
      <c r="D46" s="122">
        <v>44831</v>
      </c>
      <c r="E46" s="122">
        <v>45504</v>
      </c>
      <c r="F46" s="96">
        <v>25800</v>
      </c>
    </row>
    <row r="47" spans="1:13">
      <c r="A47" s="114" t="s">
        <v>9</v>
      </c>
      <c r="B47" s="114" t="s">
        <v>252</v>
      </c>
      <c r="C47" s="206" t="s">
        <v>253</v>
      </c>
      <c r="D47" s="103">
        <v>44593</v>
      </c>
      <c r="E47" s="103">
        <v>45504</v>
      </c>
      <c r="F47" s="129">
        <v>58000</v>
      </c>
      <c r="G47" s="240"/>
      <c r="H47" s="177"/>
      <c r="I47" s="177"/>
      <c r="J47" s="177"/>
      <c r="K47" s="177"/>
      <c r="L47" s="177"/>
      <c r="M47" s="177"/>
    </row>
    <row r="48" spans="1:13">
      <c r="A48" s="114" t="s">
        <v>29</v>
      </c>
      <c r="B48" s="114" t="s">
        <v>237</v>
      </c>
      <c r="C48" s="206" t="s">
        <v>36</v>
      </c>
      <c r="D48" s="103">
        <v>45169</v>
      </c>
      <c r="E48" s="103">
        <v>45504</v>
      </c>
      <c r="F48" s="228">
        <v>12000</v>
      </c>
    </row>
    <row r="49" spans="1:13">
      <c r="A49" s="114" t="s">
        <v>9</v>
      </c>
      <c r="B49" s="114" t="s">
        <v>118</v>
      </c>
      <c r="C49" s="110" t="s">
        <v>62</v>
      </c>
      <c r="D49" s="103">
        <v>44837</v>
      </c>
      <c r="E49" s="103">
        <v>45504</v>
      </c>
      <c r="F49" s="96">
        <v>50300</v>
      </c>
    </row>
    <row r="50" spans="1:13">
      <c r="A50" s="183" t="s">
        <v>9</v>
      </c>
      <c r="B50" s="183" t="s">
        <v>254</v>
      </c>
      <c r="C50" s="110" t="s">
        <v>137</v>
      </c>
      <c r="D50" s="122">
        <v>45323</v>
      </c>
      <c r="E50" s="122">
        <v>45504</v>
      </c>
      <c r="F50" s="96">
        <v>11500</v>
      </c>
    </row>
    <row r="51" spans="1:13">
      <c r="A51" s="183" t="s">
        <v>81</v>
      </c>
      <c r="B51" s="114" t="s">
        <v>255</v>
      </c>
      <c r="C51" s="110" t="s">
        <v>256</v>
      </c>
      <c r="D51" s="217">
        <v>45398</v>
      </c>
      <c r="E51" s="217">
        <v>45512</v>
      </c>
      <c r="F51" s="233">
        <v>19800</v>
      </c>
    </row>
    <row r="52" spans="1:13">
      <c r="A52" s="183" t="s">
        <v>81</v>
      </c>
      <c r="B52" s="216" t="s">
        <v>257</v>
      </c>
      <c r="C52" s="110" t="s">
        <v>213</v>
      </c>
      <c r="D52" s="217">
        <v>45425</v>
      </c>
      <c r="E52" s="217">
        <v>45527</v>
      </c>
      <c r="F52" s="233">
        <v>56760</v>
      </c>
    </row>
    <row r="53" spans="1:13">
      <c r="A53" s="183" t="s">
        <v>53</v>
      </c>
      <c r="B53" s="216" t="s">
        <v>258</v>
      </c>
      <c r="C53" s="110" t="s">
        <v>259</v>
      </c>
      <c r="D53" s="217">
        <v>45448</v>
      </c>
      <c r="E53" s="217">
        <v>45535</v>
      </c>
      <c r="F53" s="233">
        <v>0</v>
      </c>
    </row>
    <row r="54" spans="1:13">
      <c r="A54" s="183" t="s">
        <v>53</v>
      </c>
      <c r="B54" s="216" t="s">
        <v>260</v>
      </c>
      <c r="C54" s="110" t="s">
        <v>149</v>
      </c>
      <c r="D54" s="217">
        <v>45443</v>
      </c>
      <c r="E54" s="217">
        <v>45535</v>
      </c>
      <c r="F54" s="233">
        <v>48240.72</v>
      </c>
    </row>
    <row r="55" spans="1:13">
      <c r="A55" s="183" t="s">
        <v>81</v>
      </c>
      <c r="B55" s="216" t="s">
        <v>261</v>
      </c>
      <c r="C55" s="110" t="s">
        <v>262</v>
      </c>
      <c r="D55" s="217">
        <v>45453</v>
      </c>
      <c r="E55" s="217">
        <v>45535</v>
      </c>
      <c r="F55" s="233">
        <v>22500</v>
      </c>
    </row>
    <row r="56" spans="1:13" ht="28.5">
      <c r="A56" s="114" t="s">
        <v>9</v>
      </c>
      <c r="B56" s="114" t="s">
        <v>263</v>
      </c>
      <c r="C56" s="206" t="s">
        <v>250</v>
      </c>
      <c r="D56" s="103">
        <v>44804</v>
      </c>
      <c r="E56" s="103">
        <v>45535</v>
      </c>
      <c r="F56" s="129">
        <v>15850</v>
      </c>
      <c r="G56" s="177"/>
      <c r="H56" s="177"/>
      <c r="I56" s="177"/>
      <c r="J56" s="177"/>
      <c r="K56" s="177"/>
      <c r="L56" s="177"/>
      <c r="M56" s="177"/>
    </row>
    <row r="57" spans="1:13">
      <c r="A57" s="183" t="s">
        <v>81</v>
      </c>
      <c r="B57" s="216" t="s">
        <v>264</v>
      </c>
      <c r="C57" s="110" t="s">
        <v>265</v>
      </c>
      <c r="D57" s="217">
        <v>45323</v>
      </c>
      <c r="E57" s="217">
        <v>45553</v>
      </c>
      <c r="F57" s="233">
        <v>14300</v>
      </c>
    </row>
    <row r="58" spans="1:13">
      <c r="A58" s="183" t="s">
        <v>266</v>
      </c>
      <c r="B58" s="216" t="s">
        <v>267</v>
      </c>
      <c r="C58" s="110" t="s">
        <v>218</v>
      </c>
      <c r="D58" s="217">
        <v>45461</v>
      </c>
      <c r="E58" s="217">
        <v>45565</v>
      </c>
      <c r="F58" s="233">
        <v>9940</v>
      </c>
    </row>
    <row r="59" spans="1:13">
      <c r="A59" s="183" t="s">
        <v>81</v>
      </c>
      <c r="B59" s="216" t="s">
        <v>268</v>
      </c>
      <c r="C59" s="110" t="s">
        <v>213</v>
      </c>
      <c r="D59" s="217">
        <v>45548</v>
      </c>
      <c r="E59" s="217">
        <v>45576</v>
      </c>
      <c r="F59" s="233">
        <v>27600</v>
      </c>
    </row>
    <row r="60" spans="1:13">
      <c r="A60" s="183" t="s">
        <v>29</v>
      </c>
      <c r="B60" s="216" t="s">
        <v>269</v>
      </c>
      <c r="C60" s="110" t="s">
        <v>270</v>
      </c>
      <c r="D60" s="217">
        <v>45582</v>
      </c>
      <c r="E60" s="217">
        <v>45586</v>
      </c>
      <c r="F60" s="233">
        <v>45068</v>
      </c>
    </row>
    <row r="61" spans="1:13">
      <c r="A61" s="183" t="s">
        <v>81</v>
      </c>
      <c r="B61" s="216" t="s">
        <v>271</v>
      </c>
      <c r="C61" s="110" t="s">
        <v>272</v>
      </c>
      <c r="D61" s="217">
        <v>45572</v>
      </c>
      <c r="E61" s="217">
        <v>45597</v>
      </c>
      <c r="F61" s="233">
        <v>1950</v>
      </c>
    </row>
    <row r="62" spans="1:13">
      <c r="A62" s="183" t="s">
        <v>56</v>
      </c>
      <c r="B62" s="216" t="s">
        <v>273</v>
      </c>
      <c r="C62" s="110" t="s">
        <v>274</v>
      </c>
      <c r="D62" s="217">
        <v>45534</v>
      </c>
      <c r="E62" s="217">
        <v>45625</v>
      </c>
      <c r="F62" s="233">
        <v>3000</v>
      </c>
    </row>
    <row r="63" spans="1:13">
      <c r="A63" s="183" t="s">
        <v>9</v>
      </c>
      <c r="B63" s="183" t="s">
        <v>275</v>
      </c>
      <c r="C63" s="110" t="s">
        <v>276</v>
      </c>
      <c r="D63" s="122">
        <v>44949</v>
      </c>
      <c r="E63" s="122">
        <v>45626</v>
      </c>
      <c r="F63" s="234">
        <v>81302.429999999993</v>
      </c>
    </row>
    <row r="64" spans="1:13">
      <c r="A64" s="183" t="s">
        <v>81</v>
      </c>
      <c r="B64" s="236" t="s">
        <v>277</v>
      </c>
      <c r="C64" s="110" t="s">
        <v>278</v>
      </c>
      <c r="D64" s="217">
        <v>45566</v>
      </c>
      <c r="E64" s="217">
        <v>45657</v>
      </c>
      <c r="F64" s="233">
        <v>8000</v>
      </c>
    </row>
    <row r="65" spans="1:13">
      <c r="A65" s="183" t="s">
        <v>44</v>
      </c>
      <c r="B65" s="216" t="s">
        <v>279</v>
      </c>
      <c r="C65" s="110" t="s">
        <v>280</v>
      </c>
      <c r="D65" s="217">
        <v>45258</v>
      </c>
      <c r="E65" s="217">
        <v>45657</v>
      </c>
      <c r="F65" s="233">
        <v>132000</v>
      </c>
    </row>
    <row r="66" spans="1:13">
      <c r="A66" s="183" t="s">
        <v>29</v>
      </c>
      <c r="B66" s="216" t="s">
        <v>281</v>
      </c>
      <c r="C66" s="110" t="s">
        <v>270</v>
      </c>
      <c r="D66" s="217">
        <v>45665</v>
      </c>
      <c r="E66" s="217">
        <v>45686</v>
      </c>
      <c r="F66" s="233">
        <v>2000</v>
      </c>
    </row>
    <row r="67" spans="1:13">
      <c r="A67" s="183" t="s">
        <v>29</v>
      </c>
      <c r="B67" s="216" t="s">
        <v>281</v>
      </c>
      <c r="C67" s="110" t="s">
        <v>282</v>
      </c>
      <c r="D67" s="217">
        <v>45670</v>
      </c>
      <c r="E67" s="217">
        <v>45686</v>
      </c>
      <c r="F67" s="233">
        <v>1500</v>
      </c>
    </row>
    <row r="68" spans="1:13">
      <c r="A68" s="183" t="s">
        <v>29</v>
      </c>
      <c r="B68" s="216" t="s">
        <v>281</v>
      </c>
      <c r="C68" s="110" t="s">
        <v>283</v>
      </c>
      <c r="D68" s="217">
        <v>45670</v>
      </c>
      <c r="E68" s="217">
        <v>45686</v>
      </c>
      <c r="F68" s="233">
        <v>1800</v>
      </c>
    </row>
    <row r="69" spans="1:13" s="178" customFormat="1">
      <c r="A69" s="183" t="s">
        <v>29</v>
      </c>
      <c r="B69" s="216" t="s">
        <v>281</v>
      </c>
      <c r="C69" s="110" t="s">
        <v>284</v>
      </c>
      <c r="D69" s="217">
        <v>45665</v>
      </c>
      <c r="E69" s="217">
        <v>45686</v>
      </c>
      <c r="F69" s="233">
        <v>3000</v>
      </c>
      <c r="G69" s="168"/>
      <c r="H69" s="168"/>
      <c r="I69" s="168"/>
      <c r="J69" s="168"/>
      <c r="K69" s="168"/>
      <c r="L69" s="168"/>
      <c r="M69" s="168"/>
    </row>
    <row r="70" spans="1:13" s="178" customFormat="1">
      <c r="A70" s="183" t="s">
        <v>53</v>
      </c>
      <c r="B70" s="216" t="s">
        <v>285</v>
      </c>
      <c r="C70" s="110" t="s">
        <v>147</v>
      </c>
      <c r="D70" s="217">
        <v>45625</v>
      </c>
      <c r="E70" s="217">
        <v>45688</v>
      </c>
      <c r="F70" s="233">
        <v>28000</v>
      </c>
      <c r="G70" s="168"/>
      <c r="H70" s="168"/>
      <c r="I70" s="168"/>
      <c r="J70" s="168"/>
      <c r="K70" s="168"/>
      <c r="L70" s="168"/>
      <c r="M70" s="168"/>
    </row>
    <row r="71" spans="1:13">
      <c r="A71" s="183" t="s">
        <v>81</v>
      </c>
      <c r="B71" s="216" t="s">
        <v>286</v>
      </c>
      <c r="C71" s="110" t="s">
        <v>287</v>
      </c>
      <c r="D71" s="217">
        <v>45491</v>
      </c>
      <c r="E71" s="217">
        <v>45688</v>
      </c>
      <c r="F71" s="233">
        <v>87360</v>
      </c>
    </row>
    <row r="72" spans="1:13">
      <c r="A72" s="183" t="s">
        <v>29</v>
      </c>
      <c r="B72" s="236" t="s">
        <v>288</v>
      </c>
      <c r="C72" s="110" t="s">
        <v>289</v>
      </c>
      <c r="D72" s="217">
        <v>45566</v>
      </c>
      <c r="E72" s="217">
        <v>45689</v>
      </c>
      <c r="F72" s="233">
        <v>11880</v>
      </c>
    </row>
    <row r="73" spans="1:13">
      <c r="A73" s="114" t="s">
        <v>56</v>
      </c>
      <c r="B73" s="114" t="s">
        <v>57</v>
      </c>
      <c r="C73" s="206" t="s">
        <v>247</v>
      </c>
      <c r="D73" s="237">
        <v>44986</v>
      </c>
      <c r="E73" s="237">
        <v>45717</v>
      </c>
      <c r="F73" s="228" t="s">
        <v>22</v>
      </c>
    </row>
    <row r="74" spans="1:13" ht="28.5">
      <c r="A74" s="114" t="s">
        <v>56</v>
      </c>
      <c r="B74" s="114" t="s">
        <v>63</v>
      </c>
      <c r="C74" s="206" t="s">
        <v>247</v>
      </c>
      <c r="D74" s="237">
        <v>44986</v>
      </c>
      <c r="E74" s="237">
        <v>45717</v>
      </c>
      <c r="F74" s="228" t="s">
        <v>22</v>
      </c>
    </row>
    <row r="75" spans="1:13" ht="28.5">
      <c r="A75" s="114" t="s">
        <v>56</v>
      </c>
      <c r="B75" s="114" t="s">
        <v>71</v>
      </c>
      <c r="C75" s="206" t="s">
        <v>247</v>
      </c>
      <c r="D75" s="237">
        <v>44986</v>
      </c>
      <c r="E75" s="237">
        <v>45717</v>
      </c>
      <c r="F75" s="228" t="s">
        <v>22</v>
      </c>
    </row>
    <row r="76" spans="1:13">
      <c r="A76" s="183" t="s">
        <v>9</v>
      </c>
      <c r="B76" s="183" t="s">
        <v>290</v>
      </c>
      <c r="C76" s="110" t="s">
        <v>276</v>
      </c>
      <c r="D76" s="122">
        <v>45565</v>
      </c>
      <c r="E76" s="122">
        <v>45745</v>
      </c>
      <c r="F76" s="234">
        <v>20206.8</v>
      </c>
    </row>
    <row r="77" spans="1:13" ht="28.5">
      <c r="A77" s="114" t="s">
        <v>29</v>
      </c>
      <c r="B77" s="114" t="s">
        <v>291</v>
      </c>
      <c r="C77" s="239" t="s">
        <v>34</v>
      </c>
      <c r="D77" s="103">
        <v>45505</v>
      </c>
      <c r="E77" s="103">
        <v>45747</v>
      </c>
      <c r="F77" s="228">
        <v>52500</v>
      </c>
    </row>
    <row r="78" spans="1:13">
      <c r="A78" s="183" t="s">
        <v>29</v>
      </c>
      <c r="B78" s="216" t="s">
        <v>292</v>
      </c>
      <c r="C78" s="206" t="s">
        <v>11</v>
      </c>
      <c r="D78" s="217">
        <v>45435</v>
      </c>
      <c r="E78" s="217">
        <v>45747</v>
      </c>
      <c r="F78" s="233">
        <v>59820</v>
      </c>
    </row>
    <row r="79" spans="1:13">
      <c r="A79" s="183" t="s">
        <v>29</v>
      </c>
      <c r="B79" s="216" t="s">
        <v>293</v>
      </c>
      <c r="C79" s="206" t="s">
        <v>11</v>
      </c>
      <c r="D79" s="217">
        <v>45636</v>
      </c>
      <c r="E79" s="217">
        <v>45747</v>
      </c>
      <c r="F79" s="233">
        <v>8177.4</v>
      </c>
    </row>
    <row r="80" spans="1:13">
      <c r="A80" s="183" t="s">
        <v>29</v>
      </c>
      <c r="B80" s="216" t="s">
        <v>188</v>
      </c>
      <c r="C80" s="110" t="s">
        <v>11</v>
      </c>
      <c r="D80" s="217">
        <v>45432</v>
      </c>
      <c r="E80" s="217">
        <v>45747</v>
      </c>
      <c r="F80" s="233">
        <v>56000</v>
      </c>
    </row>
    <row r="81" spans="1:13" ht="28.5">
      <c r="A81" s="114" t="s">
        <v>56</v>
      </c>
      <c r="B81" s="241" t="s">
        <v>294</v>
      </c>
      <c r="C81" s="206" t="s">
        <v>58</v>
      </c>
      <c r="D81" s="237">
        <v>45051</v>
      </c>
      <c r="E81" s="237">
        <v>45747</v>
      </c>
      <c r="F81" s="228">
        <v>447997</v>
      </c>
    </row>
    <row r="82" spans="1:13">
      <c r="A82" s="183" t="s">
        <v>53</v>
      </c>
      <c r="B82" s="183" t="s">
        <v>104</v>
      </c>
      <c r="C82" s="110" t="s">
        <v>105</v>
      </c>
      <c r="D82" s="217">
        <v>45383</v>
      </c>
      <c r="E82" s="217">
        <v>45747</v>
      </c>
      <c r="F82" s="233">
        <v>33000</v>
      </c>
    </row>
    <row r="83" spans="1:13">
      <c r="A83" s="114" t="s">
        <v>56</v>
      </c>
      <c r="B83" s="114" t="s">
        <v>295</v>
      </c>
      <c r="C83" s="206" t="s">
        <v>178</v>
      </c>
      <c r="D83" s="237">
        <v>45122</v>
      </c>
      <c r="E83" s="237">
        <v>45747</v>
      </c>
      <c r="F83" s="242">
        <v>68568</v>
      </c>
      <c r="G83" s="178"/>
      <c r="H83" s="178"/>
      <c r="I83" s="178"/>
      <c r="J83" s="178"/>
      <c r="K83" s="178"/>
      <c r="L83" s="178"/>
      <c r="M83" s="178"/>
    </row>
    <row r="84" spans="1:13" ht="28.5">
      <c r="A84" s="183" t="s">
        <v>219</v>
      </c>
      <c r="B84" s="216" t="s">
        <v>296</v>
      </c>
      <c r="C84" s="110" t="s">
        <v>221</v>
      </c>
      <c r="D84" s="217">
        <v>45497</v>
      </c>
      <c r="E84" s="217">
        <v>45747</v>
      </c>
      <c r="F84" s="233">
        <v>9958</v>
      </c>
    </row>
    <row r="85" spans="1:13" s="177" customFormat="1" ht="28.5">
      <c r="A85" s="183" t="s">
        <v>29</v>
      </c>
      <c r="B85" s="183" t="s">
        <v>297</v>
      </c>
      <c r="C85" s="110" t="s">
        <v>160</v>
      </c>
      <c r="D85" s="217">
        <v>45681</v>
      </c>
      <c r="E85" s="217">
        <v>45747</v>
      </c>
      <c r="F85" s="233">
        <v>6000</v>
      </c>
      <c r="G85" s="168"/>
      <c r="H85" s="168"/>
      <c r="I85" s="168"/>
      <c r="J85" s="168"/>
      <c r="K85" s="168"/>
      <c r="L85" s="168"/>
      <c r="M85" s="168"/>
    </row>
    <row r="86" spans="1:13">
      <c r="A86" s="183" t="s">
        <v>29</v>
      </c>
      <c r="B86" s="114" t="s">
        <v>298</v>
      </c>
      <c r="C86" s="206" t="s">
        <v>299</v>
      </c>
      <c r="D86" s="103">
        <v>45519</v>
      </c>
      <c r="E86" s="103">
        <v>45747</v>
      </c>
      <c r="F86" s="228">
        <v>6000</v>
      </c>
    </row>
    <row r="87" spans="1:13">
      <c r="A87" s="114" t="s">
        <v>29</v>
      </c>
      <c r="B87" s="114" t="s">
        <v>300</v>
      </c>
      <c r="C87" s="206" t="s">
        <v>42</v>
      </c>
      <c r="D87" s="103">
        <v>45108</v>
      </c>
      <c r="E87" s="103">
        <v>45747</v>
      </c>
      <c r="F87" s="228">
        <v>89461</v>
      </c>
    </row>
    <row r="88" spans="1:13">
      <c r="A88" s="114" t="s">
        <v>29</v>
      </c>
      <c r="B88" s="114" t="s">
        <v>301</v>
      </c>
      <c r="C88" s="206" t="s">
        <v>42</v>
      </c>
      <c r="D88" s="103">
        <v>45090</v>
      </c>
      <c r="E88" s="103">
        <v>45747</v>
      </c>
      <c r="F88" s="228">
        <v>654334</v>
      </c>
    </row>
    <row r="89" spans="1:13">
      <c r="A89" s="114" t="s">
        <v>29</v>
      </c>
      <c r="B89" s="114" t="s">
        <v>302</v>
      </c>
      <c r="C89" s="206" t="s">
        <v>42</v>
      </c>
      <c r="D89" s="103">
        <v>45119</v>
      </c>
      <c r="E89" s="103">
        <v>45747</v>
      </c>
      <c r="F89" s="228">
        <v>120310</v>
      </c>
    </row>
    <row r="90" spans="1:13">
      <c r="A90" s="114" t="s">
        <v>29</v>
      </c>
      <c r="B90" s="114" t="s">
        <v>303</v>
      </c>
      <c r="C90" s="206" t="s">
        <v>42</v>
      </c>
      <c r="D90" s="103">
        <v>45055</v>
      </c>
      <c r="E90" s="103">
        <v>45747</v>
      </c>
      <c r="F90" s="228">
        <v>320260</v>
      </c>
    </row>
    <row r="91" spans="1:13">
      <c r="A91" s="114" t="s">
        <v>29</v>
      </c>
      <c r="B91" s="206" t="s">
        <v>304</v>
      </c>
      <c r="C91" s="206" t="s">
        <v>21</v>
      </c>
      <c r="D91" s="103">
        <v>44824</v>
      </c>
      <c r="E91" s="103">
        <v>45747</v>
      </c>
      <c r="F91" s="129">
        <v>321030</v>
      </c>
      <c r="G91" s="177"/>
      <c r="H91" s="177"/>
      <c r="I91" s="177"/>
      <c r="J91" s="177"/>
      <c r="K91" s="177"/>
      <c r="L91" s="177"/>
      <c r="M91" s="177"/>
    </row>
    <row r="92" spans="1:13" ht="28.5">
      <c r="A92" s="183" t="s">
        <v>12</v>
      </c>
      <c r="B92" s="216" t="s">
        <v>305</v>
      </c>
      <c r="C92" s="110" t="s">
        <v>97</v>
      </c>
      <c r="D92" s="217">
        <v>45718</v>
      </c>
      <c r="E92" s="217">
        <v>45747</v>
      </c>
      <c r="F92" s="233">
        <v>2154</v>
      </c>
    </row>
    <row r="93" spans="1:13" ht="28.5">
      <c r="A93" s="114" t="s">
        <v>15</v>
      </c>
      <c r="B93" s="114" t="s">
        <v>98</v>
      </c>
      <c r="C93" s="206" t="s">
        <v>23</v>
      </c>
      <c r="D93" s="103">
        <v>45156</v>
      </c>
      <c r="E93" s="103">
        <v>45747</v>
      </c>
      <c r="F93" s="228">
        <v>51500</v>
      </c>
    </row>
    <row r="94" spans="1:13">
      <c r="A94" s="114" t="s">
        <v>56</v>
      </c>
      <c r="B94" s="114" t="s">
        <v>180</v>
      </c>
      <c r="C94" s="206" t="s">
        <v>69</v>
      </c>
      <c r="D94" s="237">
        <v>45139</v>
      </c>
      <c r="E94" s="237">
        <v>45747</v>
      </c>
      <c r="F94" s="228">
        <v>58566</v>
      </c>
    </row>
    <row r="95" spans="1:13">
      <c r="A95" s="114" t="s">
        <v>29</v>
      </c>
      <c r="B95" s="114" t="s">
        <v>306</v>
      </c>
      <c r="C95" s="206" t="s">
        <v>307</v>
      </c>
      <c r="D95" s="237">
        <v>45519</v>
      </c>
      <c r="E95" s="237">
        <v>45747</v>
      </c>
      <c r="F95" s="228">
        <v>6000</v>
      </c>
    </row>
    <row r="96" spans="1:13" ht="28.5">
      <c r="A96" s="114" t="s">
        <v>15</v>
      </c>
      <c r="B96" s="114" t="s">
        <v>308</v>
      </c>
      <c r="C96" s="206" t="s">
        <v>24</v>
      </c>
      <c r="D96" s="103">
        <v>45160</v>
      </c>
      <c r="E96" s="103">
        <v>45747</v>
      </c>
      <c r="F96" s="228">
        <v>233204</v>
      </c>
    </row>
    <row r="97" spans="1:6" ht="28.5">
      <c r="A97" s="114" t="s">
        <v>15</v>
      </c>
      <c r="B97" s="216" t="s">
        <v>309</v>
      </c>
      <c r="C97" s="110" t="s">
        <v>24</v>
      </c>
      <c r="D97" s="217">
        <v>45232</v>
      </c>
      <c r="E97" s="217">
        <v>45747</v>
      </c>
      <c r="F97" s="233">
        <v>26600</v>
      </c>
    </row>
    <row r="98" spans="1:6">
      <c r="A98" s="114" t="s">
        <v>29</v>
      </c>
      <c r="B98" s="114" t="s">
        <v>310</v>
      </c>
      <c r="C98" s="206" t="s">
        <v>27</v>
      </c>
      <c r="D98" s="103">
        <v>45128</v>
      </c>
      <c r="E98" s="103">
        <v>45747</v>
      </c>
      <c r="F98" s="228">
        <v>274772.28000000003</v>
      </c>
    </row>
    <row r="99" spans="1:6">
      <c r="A99" s="183" t="s">
        <v>29</v>
      </c>
      <c r="B99" s="216" t="s">
        <v>306</v>
      </c>
      <c r="C99" s="110" t="s">
        <v>200</v>
      </c>
      <c r="D99" s="217">
        <v>45519</v>
      </c>
      <c r="E99" s="217">
        <v>45747</v>
      </c>
      <c r="F99" s="233">
        <v>6000</v>
      </c>
    </row>
    <row r="100" spans="1:6">
      <c r="A100" s="183" t="s">
        <v>56</v>
      </c>
      <c r="B100" s="216" t="s">
        <v>311</v>
      </c>
      <c r="C100" s="110" t="s">
        <v>66</v>
      </c>
      <c r="D100" s="217">
        <v>45214</v>
      </c>
      <c r="E100" s="217">
        <v>45747</v>
      </c>
      <c r="F100" s="233">
        <v>46800</v>
      </c>
    </row>
    <row r="101" spans="1:6">
      <c r="A101" s="183" t="s">
        <v>56</v>
      </c>
      <c r="B101" s="216" t="s">
        <v>197</v>
      </c>
      <c r="C101" s="110" t="s">
        <v>181</v>
      </c>
      <c r="D101" s="217">
        <v>45214</v>
      </c>
      <c r="E101" s="217">
        <v>45747</v>
      </c>
      <c r="F101" s="233">
        <v>45068</v>
      </c>
    </row>
    <row r="102" spans="1:6">
      <c r="A102" s="183" t="s">
        <v>165</v>
      </c>
      <c r="B102" s="216" t="s">
        <v>312</v>
      </c>
      <c r="C102" s="110" t="s">
        <v>218</v>
      </c>
      <c r="D102" s="217">
        <v>45684</v>
      </c>
      <c r="E102" s="217">
        <v>45747</v>
      </c>
      <c r="F102" s="233">
        <v>3750</v>
      </c>
    </row>
    <row r="103" spans="1:6">
      <c r="A103" s="183" t="s">
        <v>44</v>
      </c>
      <c r="B103" s="114" t="s">
        <v>313</v>
      </c>
      <c r="C103" s="110" t="s">
        <v>314</v>
      </c>
      <c r="D103" s="217">
        <v>45390</v>
      </c>
      <c r="E103" s="217">
        <v>45747</v>
      </c>
      <c r="F103" s="233">
        <v>35000</v>
      </c>
    </row>
    <row r="104" spans="1:6">
      <c r="A104" s="183" t="s">
        <v>315</v>
      </c>
      <c r="B104" s="216" t="s">
        <v>316</v>
      </c>
      <c r="C104" s="110" t="s">
        <v>233</v>
      </c>
      <c r="D104" s="217">
        <v>45369</v>
      </c>
      <c r="E104" s="217">
        <v>45747</v>
      </c>
      <c r="F104" s="233">
        <v>10000</v>
      </c>
    </row>
    <row r="105" spans="1:6">
      <c r="A105" s="114" t="s">
        <v>56</v>
      </c>
      <c r="B105" s="216" t="s">
        <v>180</v>
      </c>
      <c r="C105" s="110" t="s">
        <v>198</v>
      </c>
      <c r="D105" s="217">
        <v>45493</v>
      </c>
      <c r="E105" s="217">
        <v>45747</v>
      </c>
      <c r="F105" s="233">
        <v>19998</v>
      </c>
    </row>
    <row r="106" spans="1:6">
      <c r="A106" s="183" t="s">
        <v>56</v>
      </c>
      <c r="B106" s="216" t="s">
        <v>317</v>
      </c>
      <c r="C106" s="110" t="s">
        <v>60</v>
      </c>
      <c r="D106" s="217">
        <v>45214</v>
      </c>
      <c r="E106" s="217">
        <v>45747</v>
      </c>
      <c r="F106" s="233">
        <v>54572</v>
      </c>
    </row>
    <row r="107" spans="1:6" ht="28.5">
      <c r="A107" s="114" t="s">
        <v>56</v>
      </c>
      <c r="B107" s="114" t="s">
        <v>318</v>
      </c>
      <c r="C107" s="206" t="s">
        <v>61</v>
      </c>
      <c r="D107" s="237">
        <v>45051</v>
      </c>
      <c r="E107" s="237">
        <v>45747</v>
      </c>
      <c r="F107" s="228">
        <v>300999</v>
      </c>
    </row>
    <row r="108" spans="1:6">
      <c r="A108" s="183" t="s">
        <v>56</v>
      </c>
      <c r="B108" s="216" t="s">
        <v>319</v>
      </c>
      <c r="C108" s="110" t="s">
        <v>247</v>
      </c>
      <c r="D108" s="217">
        <v>45047</v>
      </c>
      <c r="E108" s="217">
        <v>45747</v>
      </c>
      <c r="F108" s="233">
        <v>232591</v>
      </c>
    </row>
    <row r="109" spans="1:6" ht="28.5">
      <c r="A109" s="183" t="s">
        <v>84</v>
      </c>
      <c r="B109" s="183" t="s">
        <v>320</v>
      </c>
      <c r="C109" s="110" t="s">
        <v>88</v>
      </c>
      <c r="D109" s="122">
        <v>45162</v>
      </c>
      <c r="E109" s="122">
        <v>45747</v>
      </c>
      <c r="F109" s="96">
        <v>196836.6</v>
      </c>
    </row>
    <row r="110" spans="1:6">
      <c r="A110" s="183" t="s">
        <v>53</v>
      </c>
      <c r="B110" s="216" t="s">
        <v>321</v>
      </c>
      <c r="C110" s="110" t="s">
        <v>322</v>
      </c>
      <c r="D110" s="217">
        <v>45383</v>
      </c>
      <c r="E110" s="217">
        <v>45747</v>
      </c>
      <c r="F110" s="233">
        <v>38501.040000000001</v>
      </c>
    </row>
    <row r="111" spans="1:6" ht="28.5">
      <c r="A111" s="114" t="s">
        <v>15</v>
      </c>
      <c r="B111" s="114" t="s">
        <v>323</v>
      </c>
      <c r="C111" s="206" t="s">
        <v>324</v>
      </c>
      <c r="D111" s="103">
        <v>45170</v>
      </c>
      <c r="E111" s="103">
        <v>45747</v>
      </c>
      <c r="F111" s="96">
        <v>58608</v>
      </c>
    </row>
    <row r="112" spans="1:6">
      <c r="A112" s="114" t="s">
        <v>56</v>
      </c>
      <c r="B112" s="241" t="s">
        <v>325</v>
      </c>
      <c r="C112" s="110" t="s">
        <v>62</v>
      </c>
      <c r="D112" s="166">
        <v>45051</v>
      </c>
      <c r="E112" s="166">
        <v>45747</v>
      </c>
      <c r="F112" s="131">
        <v>448000</v>
      </c>
    </row>
    <row r="113" spans="1:6">
      <c r="A113" s="114" t="s">
        <v>29</v>
      </c>
      <c r="B113" s="114" t="s">
        <v>237</v>
      </c>
      <c r="C113" s="206" t="s">
        <v>27</v>
      </c>
      <c r="D113" s="103">
        <v>45159</v>
      </c>
      <c r="E113" s="103">
        <v>45900</v>
      </c>
      <c r="F113" s="228">
        <v>10540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3452-39B4-469B-90E6-8693D593740E}">
  <dimension ref="A1:M50"/>
  <sheetViews>
    <sheetView workbookViewId="0">
      <selection sqref="A1:XFD1"/>
    </sheetView>
  </sheetViews>
  <sheetFormatPr defaultColWidth="8.7109375" defaultRowHeight="15"/>
  <cols>
    <col min="1" max="1" width="33.140625" style="184" customWidth="1"/>
    <col min="2" max="2" width="96.7109375" style="184" bestFit="1" customWidth="1"/>
    <col min="3" max="3" width="39.85546875" style="208" customWidth="1"/>
    <col min="4" max="5" width="20.28515625" style="185" bestFit="1" customWidth="1"/>
    <col min="6" max="6" width="21.42578125" style="137" customWidth="1"/>
    <col min="7" max="7" width="13" style="168" bestFit="1" customWidth="1"/>
    <col min="8" max="16384" width="8.7109375" style="168"/>
  </cols>
  <sheetData>
    <row r="1" spans="1:13" ht="30">
      <c r="A1" s="169" t="s">
        <v>0</v>
      </c>
      <c r="B1" s="169" t="s">
        <v>1</v>
      </c>
      <c r="C1" s="204" t="s">
        <v>2</v>
      </c>
      <c r="D1" s="170" t="s">
        <v>3</v>
      </c>
      <c r="E1" s="170" t="s">
        <v>4</v>
      </c>
      <c r="F1" s="171" t="s">
        <v>5</v>
      </c>
    </row>
    <row r="2" spans="1:13" ht="28.5" customHeight="1">
      <c r="A2" s="135" t="s">
        <v>326</v>
      </c>
      <c r="B2" s="135" t="s">
        <v>327</v>
      </c>
      <c r="C2" s="206" t="s">
        <v>328</v>
      </c>
      <c r="D2" s="138">
        <v>44893</v>
      </c>
      <c r="E2" s="138">
        <v>45044</v>
      </c>
      <c r="F2" s="132">
        <v>60840</v>
      </c>
    </row>
    <row r="3" spans="1:13" ht="28.5" customHeight="1">
      <c r="A3" s="135" t="s">
        <v>326</v>
      </c>
      <c r="B3" s="135" t="s">
        <v>329</v>
      </c>
      <c r="C3" s="206" t="s">
        <v>330</v>
      </c>
      <c r="D3" s="138">
        <v>44837</v>
      </c>
      <c r="E3" s="138">
        <v>45044</v>
      </c>
      <c r="F3" s="132" t="s">
        <v>331</v>
      </c>
    </row>
    <row r="4" spans="1:13" ht="27.75" customHeight="1">
      <c r="A4" s="181" t="s">
        <v>29</v>
      </c>
      <c r="B4" s="105" t="s">
        <v>332</v>
      </c>
      <c r="C4" s="105" t="s">
        <v>42</v>
      </c>
      <c r="D4" s="164">
        <v>44811</v>
      </c>
      <c r="E4" s="164">
        <v>45063</v>
      </c>
      <c r="F4" s="107">
        <v>1209613</v>
      </c>
      <c r="G4" s="7"/>
      <c r="H4" s="7"/>
      <c r="I4" s="7"/>
      <c r="J4" s="7"/>
      <c r="K4" s="7"/>
      <c r="L4" s="7"/>
      <c r="M4" s="7"/>
    </row>
    <row r="5" spans="1:13" ht="14.25">
      <c r="A5" s="135" t="s">
        <v>326</v>
      </c>
      <c r="B5" s="135" t="s">
        <v>333</v>
      </c>
      <c r="C5" s="206" t="s">
        <v>334</v>
      </c>
      <c r="D5" s="138">
        <v>44916</v>
      </c>
      <c r="E5" s="138">
        <v>45107</v>
      </c>
      <c r="F5" s="132" t="s">
        <v>335</v>
      </c>
    </row>
    <row r="6" spans="1:13">
      <c r="A6" s="172" t="s">
        <v>9</v>
      </c>
      <c r="B6" s="135" t="s">
        <v>336</v>
      </c>
      <c r="C6" s="205" t="s">
        <v>225</v>
      </c>
      <c r="D6" s="133">
        <v>44865</v>
      </c>
      <c r="E6" s="133">
        <v>45107</v>
      </c>
      <c r="F6" s="134">
        <v>19200</v>
      </c>
    </row>
    <row r="7" spans="1:13">
      <c r="A7" s="173" t="s">
        <v>326</v>
      </c>
      <c r="B7" s="173" t="s">
        <v>337</v>
      </c>
      <c r="C7" s="110" t="s">
        <v>88</v>
      </c>
      <c r="D7" s="176">
        <v>44886</v>
      </c>
      <c r="E7" s="176">
        <v>45107</v>
      </c>
      <c r="F7" s="132">
        <v>109756.2</v>
      </c>
    </row>
    <row r="8" spans="1:13" ht="28.5">
      <c r="A8" s="174" t="s">
        <v>29</v>
      </c>
      <c r="B8" s="173" t="s">
        <v>338</v>
      </c>
      <c r="C8" s="110" t="s">
        <v>339</v>
      </c>
      <c r="D8" s="176">
        <v>45105</v>
      </c>
      <c r="E8" s="176">
        <v>45107</v>
      </c>
      <c r="F8" s="132">
        <v>1450</v>
      </c>
    </row>
    <row r="9" spans="1:13">
      <c r="A9" s="183" t="s">
        <v>29</v>
      </c>
      <c r="B9" s="183" t="s">
        <v>338</v>
      </c>
      <c r="C9" s="110" t="s">
        <v>284</v>
      </c>
      <c r="D9" s="122">
        <v>45104</v>
      </c>
      <c r="E9" s="122">
        <v>45107</v>
      </c>
      <c r="F9" s="96">
        <v>1450</v>
      </c>
    </row>
    <row r="10" spans="1:13" ht="31.5" customHeight="1">
      <c r="A10" s="172" t="s">
        <v>9</v>
      </c>
      <c r="B10" s="135" t="s">
        <v>239</v>
      </c>
      <c r="C10" s="205" t="s">
        <v>135</v>
      </c>
      <c r="D10" s="133">
        <v>44725</v>
      </c>
      <c r="E10" s="133">
        <v>45138</v>
      </c>
      <c r="F10" s="134">
        <v>22500</v>
      </c>
    </row>
    <row r="11" spans="1:13" s="194" customFormat="1" ht="26.45" customHeight="1">
      <c r="A11" s="172" t="s">
        <v>9</v>
      </c>
      <c r="B11" s="135" t="s">
        <v>235</v>
      </c>
      <c r="C11" s="205" t="s">
        <v>340</v>
      </c>
      <c r="D11" s="133">
        <v>44805</v>
      </c>
      <c r="E11" s="133">
        <v>45138</v>
      </c>
      <c r="F11" s="134">
        <v>7540</v>
      </c>
      <c r="G11" s="177"/>
      <c r="H11" s="177"/>
      <c r="I11" s="177"/>
      <c r="J11" s="177"/>
      <c r="K11" s="177"/>
      <c r="L11" s="177"/>
      <c r="M11" s="177"/>
    </row>
    <row r="12" spans="1:13" s="7" customFormat="1">
      <c r="A12" s="172" t="s">
        <v>56</v>
      </c>
      <c r="B12" s="174" t="s">
        <v>341</v>
      </c>
      <c r="C12" s="205" t="s">
        <v>58</v>
      </c>
      <c r="D12" s="133">
        <v>43613</v>
      </c>
      <c r="E12" s="133">
        <v>45138</v>
      </c>
      <c r="F12" s="134">
        <v>914002</v>
      </c>
      <c r="G12" s="168"/>
      <c r="H12" s="168"/>
      <c r="I12" s="168"/>
      <c r="J12" s="168"/>
      <c r="K12" s="168"/>
      <c r="L12" s="168"/>
      <c r="M12" s="168"/>
    </row>
    <row r="13" spans="1:13" s="92" customFormat="1" ht="14.25">
      <c r="A13" s="135" t="s">
        <v>56</v>
      </c>
      <c r="B13" s="174" t="s">
        <v>341</v>
      </c>
      <c r="C13" s="206" t="s">
        <v>342</v>
      </c>
      <c r="D13" s="138">
        <v>43613</v>
      </c>
      <c r="E13" s="138">
        <v>45138</v>
      </c>
      <c r="F13" s="132" t="s">
        <v>343</v>
      </c>
      <c r="G13" s="168"/>
      <c r="H13" s="168"/>
      <c r="I13" s="168"/>
      <c r="J13" s="168"/>
      <c r="K13" s="168"/>
      <c r="L13" s="168"/>
      <c r="M13" s="168"/>
    </row>
    <row r="14" spans="1:13" s="5" customFormat="1">
      <c r="A14" s="172" t="s">
        <v>56</v>
      </c>
      <c r="B14" s="135" t="s">
        <v>344</v>
      </c>
      <c r="C14" s="205" t="s">
        <v>178</v>
      </c>
      <c r="D14" s="133">
        <v>44440</v>
      </c>
      <c r="E14" s="133">
        <v>45138</v>
      </c>
      <c r="F14" s="134">
        <v>50000</v>
      </c>
      <c r="G14" s="178"/>
      <c r="H14" s="178"/>
      <c r="I14" s="178"/>
      <c r="J14" s="178"/>
      <c r="K14" s="178"/>
      <c r="L14" s="178"/>
      <c r="M14" s="178"/>
    </row>
    <row r="15" spans="1:13" s="7" customFormat="1" ht="14.25">
      <c r="A15" s="135" t="s">
        <v>9</v>
      </c>
      <c r="B15" s="135" t="s">
        <v>345</v>
      </c>
      <c r="C15" s="206" t="s">
        <v>129</v>
      </c>
      <c r="D15" s="138">
        <v>44725</v>
      </c>
      <c r="E15" s="138">
        <v>45138</v>
      </c>
      <c r="F15" s="132" t="s">
        <v>346</v>
      </c>
      <c r="G15" s="168"/>
      <c r="H15" s="168"/>
      <c r="I15" s="168"/>
      <c r="J15" s="168"/>
      <c r="K15" s="168"/>
      <c r="L15" s="168"/>
      <c r="M15" s="168"/>
    </row>
    <row r="16" spans="1:13" s="7" customFormat="1">
      <c r="A16" s="196" t="s">
        <v>347</v>
      </c>
      <c r="B16" s="198" t="s">
        <v>345</v>
      </c>
      <c r="C16" s="200" t="s">
        <v>348</v>
      </c>
      <c r="D16" s="209">
        <v>44725</v>
      </c>
      <c r="E16" s="209">
        <v>45138</v>
      </c>
      <c r="F16" s="201">
        <v>18800</v>
      </c>
      <c r="G16" s="194"/>
      <c r="H16" s="194"/>
      <c r="I16" s="194"/>
      <c r="J16" s="194"/>
      <c r="K16" s="194"/>
      <c r="L16" s="194"/>
      <c r="M16" s="194"/>
    </row>
    <row r="17" spans="1:13" s="7" customFormat="1" ht="14.25">
      <c r="A17" s="135" t="s">
        <v>56</v>
      </c>
      <c r="B17" s="135" t="s">
        <v>344</v>
      </c>
      <c r="C17" s="206" t="s">
        <v>69</v>
      </c>
      <c r="D17" s="138">
        <v>44440</v>
      </c>
      <c r="E17" s="138">
        <v>45138</v>
      </c>
      <c r="F17" s="132" t="s">
        <v>349</v>
      </c>
      <c r="G17" s="168"/>
      <c r="H17" s="168"/>
      <c r="I17" s="168"/>
      <c r="J17" s="168"/>
      <c r="K17" s="168"/>
      <c r="L17" s="168"/>
      <c r="M17" s="168"/>
    </row>
    <row r="18" spans="1:13" s="7" customFormat="1">
      <c r="A18" s="172" t="s">
        <v>9</v>
      </c>
      <c r="B18" s="135" t="s">
        <v>350</v>
      </c>
      <c r="C18" s="205" t="s">
        <v>117</v>
      </c>
      <c r="D18" s="133">
        <v>44805</v>
      </c>
      <c r="E18" s="133">
        <v>45138</v>
      </c>
      <c r="F18" s="134">
        <v>8050</v>
      </c>
      <c r="G18" s="168"/>
      <c r="H18" s="168"/>
      <c r="I18" s="168"/>
      <c r="J18" s="168"/>
      <c r="K18" s="168"/>
      <c r="L18" s="168"/>
      <c r="M18" s="168"/>
    </row>
    <row r="19" spans="1:13" s="177" customFormat="1">
      <c r="A19" s="172" t="s">
        <v>56</v>
      </c>
      <c r="B19" s="135" t="s">
        <v>344</v>
      </c>
      <c r="C19" s="205" t="s">
        <v>66</v>
      </c>
      <c r="D19" s="133">
        <v>44440</v>
      </c>
      <c r="E19" s="133">
        <v>45138</v>
      </c>
      <c r="F19" s="134">
        <v>40000</v>
      </c>
      <c r="G19" s="168"/>
      <c r="H19" s="168"/>
      <c r="I19" s="168"/>
      <c r="J19" s="168"/>
      <c r="K19" s="168"/>
      <c r="L19" s="168"/>
      <c r="M19" s="168"/>
    </row>
    <row r="20" spans="1:13" s="177" customFormat="1">
      <c r="A20" s="172" t="s">
        <v>56</v>
      </c>
      <c r="B20" s="135" t="s">
        <v>344</v>
      </c>
      <c r="C20" s="205" t="s">
        <v>351</v>
      </c>
      <c r="D20" s="133">
        <v>44440</v>
      </c>
      <c r="E20" s="133">
        <v>45138</v>
      </c>
      <c r="F20" s="134">
        <v>29300</v>
      </c>
      <c r="G20" s="168"/>
      <c r="H20" s="168"/>
      <c r="I20" s="168"/>
      <c r="J20" s="168"/>
      <c r="K20" s="168"/>
      <c r="L20" s="168"/>
      <c r="M20" s="168"/>
    </row>
    <row r="21" spans="1:13" s="177" customFormat="1" ht="14.25">
      <c r="A21" s="135" t="s">
        <v>56</v>
      </c>
      <c r="B21" s="135" t="s">
        <v>344</v>
      </c>
      <c r="C21" s="206" t="s">
        <v>181</v>
      </c>
      <c r="D21" s="138">
        <v>44440</v>
      </c>
      <c r="E21" s="138">
        <v>45138</v>
      </c>
      <c r="F21" s="132" t="s">
        <v>352</v>
      </c>
      <c r="G21" s="168"/>
      <c r="H21" s="168"/>
      <c r="I21" s="168"/>
      <c r="J21" s="168"/>
      <c r="K21" s="168"/>
      <c r="L21" s="168"/>
      <c r="M21" s="168"/>
    </row>
    <row r="22" spans="1:13" ht="14.25">
      <c r="A22" s="135" t="s">
        <v>56</v>
      </c>
      <c r="B22" s="135" t="s">
        <v>344</v>
      </c>
      <c r="C22" s="206" t="s">
        <v>247</v>
      </c>
      <c r="D22" s="138">
        <v>44440</v>
      </c>
      <c r="E22" s="138">
        <v>45138</v>
      </c>
      <c r="F22" s="132" t="s">
        <v>353</v>
      </c>
    </row>
    <row r="23" spans="1:13" ht="15.75" customHeight="1">
      <c r="A23" s="173" t="s">
        <v>9</v>
      </c>
      <c r="B23" s="173" t="s">
        <v>354</v>
      </c>
      <c r="C23" s="110" t="s">
        <v>108</v>
      </c>
      <c r="D23" s="176">
        <v>44805</v>
      </c>
      <c r="E23" s="176">
        <v>45138</v>
      </c>
      <c r="F23" s="132">
        <v>10400</v>
      </c>
    </row>
    <row r="24" spans="1:13" ht="28.5">
      <c r="A24" s="135" t="s">
        <v>56</v>
      </c>
      <c r="B24" s="174" t="s">
        <v>341</v>
      </c>
      <c r="C24" s="110" t="s">
        <v>62</v>
      </c>
      <c r="D24" s="175">
        <v>43613</v>
      </c>
      <c r="E24" s="175">
        <v>45138</v>
      </c>
      <c r="F24" s="136">
        <v>962702</v>
      </c>
    </row>
    <row r="25" spans="1:13">
      <c r="A25" s="173" t="s">
        <v>29</v>
      </c>
      <c r="B25" s="173" t="s">
        <v>355</v>
      </c>
      <c r="C25" s="110" t="s">
        <v>276</v>
      </c>
      <c r="D25" s="176">
        <v>45090</v>
      </c>
      <c r="E25" s="176">
        <v>45200</v>
      </c>
      <c r="F25" s="132">
        <v>17566</v>
      </c>
    </row>
    <row r="26" spans="1:13">
      <c r="A26" s="174" t="s">
        <v>29</v>
      </c>
      <c r="B26" s="173" t="s">
        <v>95</v>
      </c>
      <c r="C26" s="110" t="s">
        <v>35</v>
      </c>
      <c r="D26" s="176">
        <v>45159</v>
      </c>
      <c r="E26" s="176">
        <v>45209</v>
      </c>
      <c r="F26" s="132">
        <v>19635</v>
      </c>
    </row>
    <row r="27" spans="1:13">
      <c r="A27" s="174" t="s">
        <v>29</v>
      </c>
      <c r="B27" s="173" t="s">
        <v>237</v>
      </c>
      <c r="C27" s="110" t="s">
        <v>35</v>
      </c>
      <c r="D27" s="176">
        <v>45159</v>
      </c>
      <c r="E27" s="176">
        <v>45268</v>
      </c>
      <c r="F27" s="132">
        <v>11286</v>
      </c>
    </row>
    <row r="28" spans="1:13" ht="28.5">
      <c r="A28" s="197" t="s">
        <v>81</v>
      </c>
      <c r="B28" s="195" t="s">
        <v>356</v>
      </c>
      <c r="C28" s="199" t="s">
        <v>357</v>
      </c>
      <c r="D28" s="209">
        <v>45110</v>
      </c>
      <c r="E28" s="209">
        <v>45291</v>
      </c>
      <c r="F28" s="202">
        <v>8288</v>
      </c>
      <c r="G28" s="194"/>
      <c r="H28" s="194"/>
      <c r="I28" s="194"/>
      <c r="J28" s="194"/>
      <c r="K28" s="194"/>
      <c r="L28" s="194"/>
      <c r="M28" s="194"/>
    </row>
    <row r="29" spans="1:13" s="194" customFormat="1" ht="26.45" customHeight="1">
      <c r="A29" s="135" t="s">
        <v>29</v>
      </c>
      <c r="B29" s="135" t="s">
        <v>358</v>
      </c>
      <c r="C29" s="206" t="s">
        <v>32</v>
      </c>
      <c r="D29" s="138">
        <v>44546</v>
      </c>
      <c r="E29" s="138">
        <v>45291</v>
      </c>
      <c r="F29" s="218">
        <v>1400826.6</v>
      </c>
      <c r="G29" s="182"/>
      <c r="H29" s="177"/>
      <c r="I29" s="177"/>
      <c r="J29" s="177"/>
      <c r="K29" s="177"/>
      <c r="L29" s="177"/>
      <c r="M29" s="177"/>
    </row>
    <row r="30" spans="1:13" ht="28.5">
      <c r="A30" s="183" t="s">
        <v>29</v>
      </c>
      <c r="B30" s="183" t="s">
        <v>359</v>
      </c>
      <c r="C30" s="110" t="s">
        <v>101</v>
      </c>
      <c r="D30" s="122">
        <v>45275</v>
      </c>
      <c r="E30" s="122">
        <v>45327</v>
      </c>
      <c r="F30" s="96">
        <v>1000</v>
      </c>
    </row>
    <row r="31" spans="1:13" ht="32.25" customHeight="1">
      <c r="A31" s="196" t="s">
        <v>326</v>
      </c>
      <c r="B31" s="198" t="s">
        <v>360</v>
      </c>
      <c r="C31" s="200" t="s">
        <v>361</v>
      </c>
      <c r="D31" s="209">
        <v>45246</v>
      </c>
      <c r="E31" s="209">
        <v>45345</v>
      </c>
      <c r="F31" s="201">
        <v>11520</v>
      </c>
      <c r="G31" s="194"/>
      <c r="H31" s="194"/>
      <c r="I31" s="194"/>
      <c r="J31" s="194"/>
      <c r="K31" s="194"/>
      <c r="L31" s="194"/>
      <c r="M31" s="194"/>
    </row>
    <row r="32" spans="1:13">
      <c r="A32" s="196" t="s">
        <v>81</v>
      </c>
      <c r="B32" s="198" t="s">
        <v>362</v>
      </c>
      <c r="C32" s="200" t="s">
        <v>363</v>
      </c>
      <c r="D32" s="209">
        <v>45349</v>
      </c>
      <c r="E32" s="209">
        <v>45366</v>
      </c>
      <c r="F32" s="201">
        <v>1560</v>
      </c>
      <c r="G32" s="194"/>
      <c r="H32" s="194"/>
      <c r="I32" s="194"/>
      <c r="J32" s="194"/>
      <c r="K32" s="194"/>
      <c r="L32" s="194"/>
      <c r="M32" s="194"/>
    </row>
    <row r="33" spans="1:13" s="178" customFormat="1">
      <c r="A33" s="181" t="s">
        <v>81</v>
      </c>
      <c r="B33" s="211" t="s">
        <v>364</v>
      </c>
      <c r="C33" s="212" t="s">
        <v>363</v>
      </c>
      <c r="D33" s="213">
        <v>45358</v>
      </c>
      <c r="E33" s="213">
        <v>45366</v>
      </c>
      <c r="F33" s="214">
        <v>1560</v>
      </c>
      <c r="G33" s="7"/>
      <c r="H33" s="7"/>
      <c r="I33" s="7"/>
      <c r="J33" s="7"/>
      <c r="K33" s="7"/>
      <c r="L33" s="7"/>
      <c r="M33" s="7"/>
    </row>
    <row r="34" spans="1:13" ht="28.5">
      <c r="A34" s="172" t="s">
        <v>29</v>
      </c>
      <c r="B34" s="135" t="s">
        <v>365</v>
      </c>
      <c r="C34" s="199" t="s">
        <v>34</v>
      </c>
      <c r="D34" s="133">
        <v>44851</v>
      </c>
      <c r="E34" s="133">
        <v>45382</v>
      </c>
      <c r="F34" s="134">
        <v>109601</v>
      </c>
    </row>
    <row r="35" spans="1:13" s="194" customFormat="1" ht="26.45" customHeight="1">
      <c r="A35" s="114" t="s">
        <v>29</v>
      </c>
      <c r="B35" s="114" t="s">
        <v>366</v>
      </c>
      <c r="C35" s="206" t="s">
        <v>11</v>
      </c>
      <c r="D35" s="103">
        <v>44572</v>
      </c>
      <c r="E35" s="103">
        <v>45382</v>
      </c>
      <c r="F35" s="96">
        <v>393870</v>
      </c>
      <c r="G35" s="7"/>
      <c r="H35" s="7"/>
      <c r="I35" s="7"/>
      <c r="J35" s="7"/>
      <c r="K35" s="7"/>
      <c r="L35" s="7"/>
      <c r="M35" s="7"/>
    </row>
    <row r="36" spans="1:13" s="194" customFormat="1" ht="26.45" customHeight="1">
      <c r="A36" s="179" t="s">
        <v>29</v>
      </c>
      <c r="B36" s="180" t="s">
        <v>367</v>
      </c>
      <c r="C36" s="207" t="s">
        <v>11</v>
      </c>
      <c r="D36" s="115">
        <v>44845</v>
      </c>
      <c r="E36" s="115">
        <v>45382</v>
      </c>
      <c r="F36" s="203">
        <v>116757.8</v>
      </c>
      <c r="G36" s="7"/>
      <c r="H36" s="7"/>
      <c r="I36" s="7"/>
      <c r="J36" s="7"/>
      <c r="K36" s="7"/>
      <c r="L36" s="7"/>
      <c r="M36" s="7"/>
    </row>
    <row r="37" spans="1:13" s="194" customFormat="1" ht="26.45" customHeight="1">
      <c r="A37" s="196" t="s">
        <v>53</v>
      </c>
      <c r="B37" s="198" t="s">
        <v>368</v>
      </c>
      <c r="C37" s="200" t="s">
        <v>369</v>
      </c>
      <c r="D37" s="209">
        <v>45328</v>
      </c>
      <c r="E37" s="209">
        <v>45382</v>
      </c>
      <c r="F37" s="201">
        <v>7000</v>
      </c>
    </row>
    <row r="38" spans="1:13" s="194" customFormat="1" ht="26.45" customHeight="1">
      <c r="A38" s="183" t="s">
        <v>370</v>
      </c>
      <c r="B38" s="183" t="s">
        <v>371</v>
      </c>
      <c r="C38" s="110" t="s">
        <v>372</v>
      </c>
      <c r="D38" s="122">
        <v>45261</v>
      </c>
      <c r="E38" s="122">
        <v>45382</v>
      </c>
      <c r="F38" s="96">
        <v>250</v>
      </c>
      <c r="G38" s="168"/>
      <c r="H38" s="168"/>
      <c r="I38" s="168"/>
      <c r="J38" s="168"/>
      <c r="K38" s="168"/>
      <c r="L38" s="168"/>
      <c r="M38" s="168"/>
    </row>
    <row r="39" spans="1:13" s="194" customFormat="1" ht="26.45" customHeight="1">
      <c r="A39" s="196" t="s">
        <v>29</v>
      </c>
      <c r="B39" s="198" t="s">
        <v>373</v>
      </c>
      <c r="C39" s="200" t="s">
        <v>374</v>
      </c>
      <c r="D39" s="209">
        <v>45236</v>
      </c>
      <c r="E39" s="209">
        <v>45382</v>
      </c>
      <c r="F39" s="201">
        <v>64813</v>
      </c>
    </row>
    <row r="40" spans="1:13" s="194" customFormat="1" ht="26.45" customHeight="1">
      <c r="A40" s="135" t="s">
        <v>15</v>
      </c>
      <c r="B40" s="135" t="s">
        <v>375</v>
      </c>
      <c r="C40" s="206" t="s">
        <v>24</v>
      </c>
      <c r="D40" s="138">
        <v>45160</v>
      </c>
      <c r="E40" s="138">
        <v>45382</v>
      </c>
      <c r="F40" s="215">
        <v>147500</v>
      </c>
      <c r="G40" s="168"/>
      <c r="H40" s="168"/>
      <c r="I40" s="168"/>
      <c r="J40" s="168"/>
      <c r="K40" s="168"/>
      <c r="L40" s="168"/>
      <c r="M40" s="168"/>
    </row>
    <row r="41" spans="1:13" s="194" customFormat="1" ht="26.45" customHeight="1">
      <c r="A41" s="135" t="s">
        <v>29</v>
      </c>
      <c r="B41" s="135" t="s">
        <v>376</v>
      </c>
      <c r="C41" s="206" t="s">
        <v>24</v>
      </c>
      <c r="D41" s="138">
        <v>45161</v>
      </c>
      <c r="E41" s="138">
        <v>45382</v>
      </c>
      <c r="F41" s="215">
        <v>135634</v>
      </c>
      <c r="G41" s="168"/>
      <c r="H41" s="168"/>
      <c r="I41" s="168"/>
      <c r="J41" s="168"/>
      <c r="K41" s="168"/>
      <c r="L41" s="168"/>
      <c r="M41" s="168"/>
    </row>
    <row r="42" spans="1:13" s="194" customFormat="1" ht="26.45" customHeight="1">
      <c r="A42" s="114" t="s">
        <v>29</v>
      </c>
      <c r="B42" s="114" t="s">
        <v>377</v>
      </c>
      <c r="C42" s="206" t="s">
        <v>38</v>
      </c>
      <c r="D42" s="103">
        <v>44812</v>
      </c>
      <c r="E42" s="103">
        <v>45382</v>
      </c>
      <c r="F42" s="96">
        <v>97160</v>
      </c>
      <c r="G42" s="7"/>
      <c r="H42" s="7"/>
      <c r="I42" s="7"/>
      <c r="J42" s="7"/>
      <c r="K42" s="7"/>
      <c r="L42" s="7"/>
      <c r="M42" s="7"/>
    </row>
    <row r="43" spans="1:13">
      <c r="A43" s="196" t="s">
        <v>56</v>
      </c>
      <c r="B43" s="198" t="s">
        <v>378</v>
      </c>
      <c r="C43" s="200" t="s">
        <v>181</v>
      </c>
      <c r="D43" s="209">
        <v>45215</v>
      </c>
      <c r="E43" s="209">
        <v>45382</v>
      </c>
      <c r="F43" s="201">
        <v>22766</v>
      </c>
      <c r="G43" s="194"/>
      <c r="H43" s="194"/>
      <c r="I43" s="194"/>
      <c r="J43" s="194"/>
      <c r="K43" s="194"/>
      <c r="L43" s="194"/>
      <c r="M43" s="194"/>
    </row>
    <row r="44" spans="1:13">
      <c r="A44" s="196" t="s">
        <v>15</v>
      </c>
      <c r="B44" s="198" t="s">
        <v>379</v>
      </c>
      <c r="C44" s="200" t="s">
        <v>380</v>
      </c>
      <c r="D44" s="209">
        <v>45309</v>
      </c>
      <c r="E44" s="209">
        <v>45382</v>
      </c>
      <c r="F44" s="201">
        <v>550</v>
      </c>
      <c r="G44" s="194"/>
      <c r="H44" s="194"/>
      <c r="I44" s="194"/>
      <c r="J44" s="194"/>
      <c r="K44" s="194"/>
      <c r="L44" s="194"/>
      <c r="M44" s="194"/>
    </row>
    <row r="45" spans="1:13">
      <c r="A45" s="183" t="s">
        <v>29</v>
      </c>
      <c r="B45" s="183" t="s">
        <v>381</v>
      </c>
      <c r="C45" s="110" t="s">
        <v>35</v>
      </c>
      <c r="D45" s="122">
        <v>45222</v>
      </c>
      <c r="E45" s="122">
        <v>45382</v>
      </c>
      <c r="F45" s="96">
        <v>18000</v>
      </c>
    </row>
    <row r="46" spans="1:13">
      <c r="A46" s="196" t="s">
        <v>29</v>
      </c>
      <c r="B46" s="198" t="s">
        <v>382</v>
      </c>
      <c r="C46" s="200" t="s">
        <v>35</v>
      </c>
      <c r="D46" s="209">
        <v>45323</v>
      </c>
      <c r="E46" s="209">
        <v>45382</v>
      </c>
      <c r="F46" s="201">
        <v>15455</v>
      </c>
      <c r="G46" s="194"/>
      <c r="H46" s="194"/>
      <c r="I46" s="194"/>
      <c r="J46" s="194"/>
      <c r="K46" s="194"/>
      <c r="L46" s="194"/>
      <c r="M46" s="194"/>
    </row>
    <row r="47" spans="1:13">
      <c r="A47" s="180" t="s">
        <v>15</v>
      </c>
      <c r="B47" s="180" t="s">
        <v>383</v>
      </c>
      <c r="C47" s="118" t="s">
        <v>384</v>
      </c>
      <c r="D47" s="165">
        <v>44771</v>
      </c>
      <c r="E47" s="165">
        <v>45382</v>
      </c>
      <c r="F47" s="107">
        <v>49900.1</v>
      </c>
    </row>
    <row r="48" spans="1:13">
      <c r="A48" s="114" t="s">
        <v>15</v>
      </c>
      <c r="B48" s="114" t="s">
        <v>385</v>
      </c>
      <c r="C48" s="206" t="s">
        <v>324</v>
      </c>
      <c r="D48" s="103">
        <v>45104</v>
      </c>
      <c r="E48" s="103">
        <v>45382</v>
      </c>
      <c r="F48" s="96">
        <v>5400</v>
      </c>
    </row>
    <row r="49" spans="1:13" s="177" customFormat="1">
      <c r="A49" s="216" t="s">
        <v>29</v>
      </c>
      <c r="B49" s="216" t="s">
        <v>386</v>
      </c>
      <c r="C49" s="216" t="s">
        <v>284</v>
      </c>
      <c r="D49" s="217">
        <v>45355</v>
      </c>
      <c r="E49" s="217">
        <v>45382</v>
      </c>
      <c r="F49" s="96">
        <v>900</v>
      </c>
      <c r="G49" s="168"/>
      <c r="H49" s="168"/>
      <c r="I49" s="168"/>
      <c r="J49" s="168"/>
      <c r="K49" s="168"/>
      <c r="L49" s="168"/>
      <c r="M49" s="168"/>
    </row>
    <row r="50" spans="1:13" ht="14.25">
      <c r="A50" s="168"/>
      <c r="B50" s="168"/>
      <c r="C50" s="168"/>
      <c r="D50" s="168"/>
      <c r="E50" s="168"/>
      <c r="F50" s="168"/>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3803-0496-46D8-B038-FBE40DF63664}">
  <dimension ref="A1:M71"/>
  <sheetViews>
    <sheetView workbookViewId="0">
      <selection sqref="A1:XFD1"/>
    </sheetView>
  </sheetViews>
  <sheetFormatPr defaultColWidth="8.7109375" defaultRowHeight="15"/>
  <cols>
    <col min="1" max="1" width="33.140625" style="93" customWidth="1"/>
    <col min="2" max="2" width="96.7109375" style="89" bestFit="1" customWidth="1"/>
    <col min="3" max="3" width="39.85546875" style="48" customWidth="1"/>
    <col min="4" max="4" width="18.28515625" style="101" bestFit="1" customWidth="1"/>
    <col min="5" max="5" width="15.42578125" style="101" bestFit="1" customWidth="1"/>
    <col min="6" max="6" width="21.42578125" style="102" customWidth="1"/>
    <col min="7" max="16384" width="8.7109375" style="7"/>
  </cols>
  <sheetData>
    <row r="1" spans="1:13" ht="30">
      <c r="A1" s="139" t="s">
        <v>0</v>
      </c>
      <c r="B1" s="144" t="s">
        <v>1</v>
      </c>
      <c r="C1" s="140" t="s">
        <v>2</v>
      </c>
      <c r="D1" s="141" t="s">
        <v>3</v>
      </c>
      <c r="E1" s="142" t="s">
        <v>4</v>
      </c>
      <c r="F1" s="143" t="s">
        <v>5</v>
      </c>
    </row>
    <row r="2" spans="1:13">
      <c r="A2" s="116" t="s">
        <v>387</v>
      </c>
      <c r="B2" s="110" t="s">
        <v>388</v>
      </c>
      <c r="C2" s="159" t="s">
        <v>389</v>
      </c>
      <c r="D2" s="122">
        <v>44635</v>
      </c>
      <c r="E2" s="122">
        <v>44666</v>
      </c>
      <c r="F2" s="96">
        <v>25000</v>
      </c>
    </row>
    <row r="3" spans="1:13">
      <c r="A3" s="109" t="s">
        <v>390</v>
      </c>
      <c r="B3" s="110" t="s">
        <v>391</v>
      </c>
      <c r="C3" s="159" t="s">
        <v>392</v>
      </c>
      <c r="D3" s="111">
        <v>44181</v>
      </c>
      <c r="E3" s="111">
        <v>44681</v>
      </c>
      <c r="F3" s="96">
        <v>279117</v>
      </c>
    </row>
    <row r="4" spans="1:13">
      <c r="A4" s="116" t="s">
        <v>387</v>
      </c>
      <c r="B4" s="110" t="s">
        <v>393</v>
      </c>
      <c r="C4" s="159" t="s">
        <v>394</v>
      </c>
      <c r="D4" s="111">
        <v>44624</v>
      </c>
      <c r="E4" s="111">
        <v>44687</v>
      </c>
      <c r="F4" s="96">
        <v>48979.5</v>
      </c>
    </row>
    <row r="5" spans="1:13" s="5" customFormat="1" ht="28.5" customHeight="1">
      <c r="A5" s="94" t="s">
        <v>347</v>
      </c>
      <c r="B5" s="114" t="s">
        <v>395</v>
      </c>
      <c r="C5" s="160" t="s">
        <v>396</v>
      </c>
      <c r="D5" s="95">
        <v>44613</v>
      </c>
      <c r="E5" s="95">
        <v>44712</v>
      </c>
      <c r="F5" s="96" t="s">
        <v>397</v>
      </c>
      <c r="G5" s="7"/>
      <c r="H5" s="7"/>
      <c r="I5" s="7"/>
      <c r="J5" s="7"/>
      <c r="K5" s="7"/>
      <c r="L5" s="7"/>
      <c r="M5" s="7"/>
    </row>
    <row r="6" spans="1:13">
      <c r="A6" s="109" t="s">
        <v>398</v>
      </c>
      <c r="B6" s="110" t="s">
        <v>399</v>
      </c>
      <c r="C6" s="159" t="s">
        <v>400</v>
      </c>
      <c r="D6" s="111">
        <v>44620</v>
      </c>
      <c r="E6" s="111">
        <v>44712</v>
      </c>
      <c r="F6" s="96">
        <v>23370</v>
      </c>
    </row>
    <row r="7" spans="1:13" ht="14.25">
      <c r="A7" s="94" t="s">
        <v>53</v>
      </c>
      <c r="B7" s="114" t="s">
        <v>401</v>
      </c>
      <c r="C7" s="160" t="s">
        <v>50</v>
      </c>
      <c r="D7" s="95">
        <v>44741</v>
      </c>
      <c r="E7" s="95">
        <v>44748</v>
      </c>
      <c r="F7" s="129" t="s">
        <v>402</v>
      </c>
      <c r="G7" s="92"/>
      <c r="H7" s="92"/>
      <c r="I7" s="92"/>
      <c r="J7" s="92"/>
      <c r="K7" s="92"/>
      <c r="L7" s="92"/>
      <c r="M7" s="92"/>
    </row>
    <row r="8" spans="1:13" ht="15.75" customHeight="1">
      <c r="A8" s="116" t="s">
        <v>390</v>
      </c>
      <c r="B8" s="110" t="s">
        <v>403</v>
      </c>
      <c r="C8" s="159" t="s">
        <v>211</v>
      </c>
      <c r="D8" s="111">
        <v>44580</v>
      </c>
      <c r="E8" s="111">
        <v>44771</v>
      </c>
      <c r="F8" s="96">
        <v>177900</v>
      </c>
    </row>
    <row r="9" spans="1:13" ht="14.25">
      <c r="A9" s="94" t="s">
        <v>404</v>
      </c>
      <c r="B9" s="114" t="s">
        <v>405</v>
      </c>
      <c r="C9" s="160" t="s">
        <v>406</v>
      </c>
      <c r="D9" s="95">
        <v>44662</v>
      </c>
      <c r="E9" s="95">
        <v>44771</v>
      </c>
      <c r="F9" s="96" t="s">
        <v>407</v>
      </c>
    </row>
    <row r="10" spans="1:13">
      <c r="A10" s="116" t="s">
        <v>9</v>
      </c>
      <c r="B10" s="110" t="s">
        <v>408</v>
      </c>
      <c r="C10" s="159" t="s">
        <v>409</v>
      </c>
      <c r="D10" s="111">
        <v>44409</v>
      </c>
      <c r="E10" s="111">
        <v>44773</v>
      </c>
      <c r="F10" s="96">
        <v>18400</v>
      </c>
    </row>
    <row r="11" spans="1:13">
      <c r="A11" s="116" t="s">
        <v>410</v>
      </c>
      <c r="B11" s="112" t="s">
        <v>411</v>
      </c>
      <c r="C11" s="159" t="s">
        <v>412</v>
      </c>
      <c r="D11" s="111">
        <v>43920</v>
      </c>
      <c r="E11" s="111">
        <v>44773</v>
      </c>
      <c r="F11" s="96">
        <v>521128.2</v>
      </c>
    </row>
    <row r="12" spans="1:13">
      <c r="A12" s="116" t="s">
        <v>9</v>
      </c>
      <c r="B12" s="110" t="s">
        <v>413</v>
      </c>
      <c r="C12" s="159" t="s">
        <v>414</v>
      </c>
      <c r="D12" s="111">
        <v>44228</v>
      </c>
      <c r="E12" s="111">
        <v>44773</v>
      </c>
      <c r="F12" s="96">
        <v>140850</v>
      </c>
    </row>
    <row r="13" spans="1:13">
      <c r="A13" s="116" t="s">
        <v>9</v>
      </c>
      <c r="B13" s="110" t="s">
        <v>236</v>
      </c>
      <c r="C13" s="159" t="s">
        <v>42</v>
      </c>
      <c r="D13" s="111">
        <v>43969</v>
      </c>
      <c r="E13" s="111">
        <v>44773</v>
      </c>
      <c r="F13" s="96">
        <v>656680.75</v>
      </c>
    </row>
    <row r="14" spans="1:13">
      <c r="A14" s="116" t="s">
        <v>9</v>
      </c>
      <c r="B14" s="127" t="s">
        <v>408</v>
      </c>
      <c r="C14" s="163" t="s">
        <v>415</v>
      </c>
      <c r="D14" s="128">
        <v>44409</v>
      </c>
      <c r="E14" s="128">
        <v>44773</v>
      </c>
      <c r="F14" s="96">
        <v>17600</v>
      </c>
    </row>
    <row r="15" spans="1:13" ht="28.5">
      <c r="A15" s="116" t="s">
        <v>9</v>
      </c>
      <c r="B15" s="110" t="s">
        <v>408</v>
      </c>
      <c r="C15" s="159" t="s">
        <v>416</v>
      </c>
      <c r="D15" s="111">
        <v>44409</v>
      </c>
      <c r="E15" s="111">
        <v>44773</v>
      </c>
      <c r="F15" s="96">
        <v>16600</v>
      </c>
    </row>
    <row r="16" spans="1:13">
      <c r="A16" s="116" t="s">
        <v>9</v>
      </c>
      <c r="B16" s="110" t="s">
        <v>408</v>
      </c>
      <c r="C16" s="159" t="s">
        <v>133</v>
      </c>
      <c r="D16" s="111">
        <v>44409</v>
      </c>
      <c r="E16" s="111">
        <v>44773</v>
      </c>
      <c r="F16" s="96">
        <v>14800</v>
      </c>
    </row>
    <row r="17" spans="1:13" ht="14.25">
      <c r="A17" s="94" t="s">
        <v>347</v>
      </c>
      <c r="B17" s="114" t="s">
        <v>417</v>
      </c>
      <c r="C17" s="160" t="s">
        <v>250</v>
      </c>
      <c r="D17" s="95">
        <v>44593</v>
      </c>
      <c r="E17" s="95">
        <v>44773</v>
      </c>
      <c r="F17" s="96" t="s">
        <v>418</v>
      </c>
    </row>
    <row r="18" spans="1:13" ht="16.5" customHeight="1">
      <c r="A18" s="116" t="s">
        <v>410</v>
      </c>
      <c r="B18" s="112" t="s">
        <v>411</v>
      </c>
      <c r="C18" s="159" t="s">
        <v>419</v>
      </c>
      <c r="D18" s="111">
        <v>43920</v>
      </c>
      <c r="E18" s="111">
        <v>44773</v>
      </c>
      <c r="F18" s="96">
        <v>421905.2</v>
      </c>
    </row>
    <row r="19" spans="1:13">
      <c r="A19" s="116" t="s">
        <v>9</v>
      </c>
      <c r="B19" s="110" t="s">
        <v>408</v>
      </c>
      <c r="C19" s="159" t="s">
        <v>420</v>
      </c>
      <c r="D19" s="111">
        <v>44409</v>
      </c>
      <c r="E19" s="111">
        <v>44773</v>
      </c>
      <c r="F19" s="96">
        <v>15800</v>
      </c>
    </row>
    <row r="20" spans="1:13">
      <c r="A20" s="116" t="s">
        <v>410</v>
      </c>
      <c r="B20" s="130" t="s">
        <v>421</v>
      </c>
      <c r="C20" s="163" t="s">
        <v>422</v>
      </c>
      <c r="D20" s="166">
        <v>42795</v>
      </c>
      <c r="E20" s="166">
        <v>44773</v>
      </c>
      <c r="F20" s="96">
        <v>449985.9</v>
      </c>
    </row>
    <row r="21" spans="1:13" ht="14.25">
      <c r="A21" s="94" t="s">
        <v>423</v>
      </c>
      <c r="B21" s="114" t="s">
        <v>424</v>
      </c>
      <c r="C21" s="160" t="s">
        <v>425</v>
      </c>
      <c r="D21" s="95">
        <v>42786</v>
      </c>
      <c r="E21" s="95">
        <v>44773</v>
      </c>
      <c r="F21" s="96" t="s">
        <v>426</v>
      </c>
    </row>
    <row r="22" spans="1:13" s="123" customFormat="1" ht="15" customHeight="1">
      <c r="A22" s="94" t="s">
        <v>423</v>
      </c>
      <c r="B22" s="114" t="s">
        <v>427</v>
      </c>
      <c r="C22" s="160" t="s">
        <v>425</v>
      </c>
      <c r="D22" s="95">
        <v>44635</v>
      </c>
      <c r="E22" s="95">
        <v>44773</v>
      </c>
      <c r="F22" s="96" t="s">
        <v>428</v>
      </c>
      <c r="G22" s="7"/>
      <c r="H22" s="7"/>
      <c r="I22" s="7"/>
      <c r="J22" s="7"/>
      <c r="K22" s="7"/>
      <c r="L22" s="7"/>
      <c r="M22" s="7"/>
    </row>
    <row r="23" spans="1:13" ht="28.5">
      <c r="A23" s="116" t="s">
        <v>9</v>
      </c>
      <c r="B23" s="112" t="s">
        <v>408</v>
      </c>
      <c r="C23" s="113" t="s">
        <v>62</v>
      </c>
      <c r="D23" s="166">
        <v>44409</v>
      </c>
      <c r="E23" s="166">
        <v>44773</v>
      </c>
      <c r="F23" s="131">
        <v>15000</v>
      </c>
    </row>
    <row r="24" spans="1:13" s="92" customFormat="1" ht="16.5" customHeight="1">
      <c r="A24" s="116" t="s">
        <v>9</v>
      </c>
      <c r="B24" s="110" t="s">
        <v>429</v>
      </c>
      <c r="C24" s="160" t="s">
        <v>27</v>
      </c>
      <c r="D24" s="122">
        <v>44531</v>
      </c>
      <c r="E24" s="122">
        <v>44834</v>
      </c>
      <c r="F24" s="96">
        <v>23390.560000000001</v>
      </c>
      <c r="G24" s="7"/>
      <c r="H24" s="7"/>
      <c r="I24" s="7"/>
      <c r="J24" s="7"/>
      <c r="K24" s="7"/>
      <c r="L24" s="7"/>
      <c r="M24" s="7"/>
    </row>
    <row r="25" spans="1:13" ht="28.5">
      <c r="A25" s="94" t="s">
        <v>347</v>
      </c>
      <c r="B25" s="114" t="s">
        <v>430</v>
      </c>
      <c r="C25" s="160" t="s">
        <v>431</v>
      </c>
      <c r="D25" s="95">
        <v>44705</v>
      </c>
      <c r="E25" s="95">
        <v>44895</v>
      </c>
      <c r="F25" s="96" t="s">
        <v>432</v>
      </c>
    </row>
    <row r="26" spans="1:13" s="92" customFormat="1" ht="14.25">
      <c r="A26" s="94" t="s">
        <v>347</v>
      </c>
      <c r="B26" s="114" t="s">
        <v>433</v>
      </c>
      <c r="C26" s="160" t="s">
        <v>434</v>
      </c>
      <c r="D26" s="95">
        <v>44659</v>
      </c>
      <c r="E26" s="95">
        <v>44895</v>
      </c>
      <c r="F26" s="96" t="s">
        <v>435</v>
      </c>
      <c r="G26" s="7"/>
      <c r="H26" s="7"/>
      <c r="I26" s="7"/>
      <c r="J26" s="7"/>
      <c r="K26" s="7"/>
      <c r="L26" s="7"/>
      <c r="M26" s="7"/>
    </row>
    <row r="27" spans="1:13" ht="28.5">
      <c r="A27" s="94" t="s">
        <v>326</v>
      </c>
      <c r="B27" s="100" t="s">
        <v>436</v>
      </c>
      <c r="C27" s="99" t="s">
        <v>437</v>
      </c>
      <c r="D27" s="95">
        <v>44830</v>
      </c>
      <c r="E27" s="95">
        <v>44926</v>
      </c>
      <c r="F27" s="96" t="s">
        <v>438</v>
      </c>
    </row>
    <row r="28" spans="1:13" ht="14.25">
      <c r="A28" s="94" t="s">
        <v>347</v>
      </c>
      <c r="B28" s="114" t="s">
        <v>439</v>
      </c>
      <c r="C28" s="160" t="s">
        <v>8</v>
      </c>
      <c r="D28" s="95">
        <v>44663</v>
      </c>
      <c r="E28" s="95">
        <v>44926</v>
      </c>
      <c r="F28" s="96" t="s">
        <v>440</v>
      </c>
    </row>
    <row r="29" spans="1:13" ht="28.5">
      <c r="A29" s="104" t="s">
        <v>441</v>
      </c>
      <c r="B29" s="105" t="s">
        <v>442</v>
      </c>
      <c r="C29" s="158" t="s">
        <v>443</v>
      </c>
      <c r="D29" s="164">
        <v>44952</v>
      </c>
      <c r="E29" s="164">
        <v>44952</v>
      </c>
      <c r="F29" s="107">
        <v>1620</v>
      </c>
    </row>
    <row r="30" spans="1:13" s="92" customFormat="1" ht="14.25">
      <c r="A30" s="94" t="s">
        <v>326</v>
      </c>
      <c r="B30" s="114" t="s">
        <v>444</v>
      </c>
      <c r="C30" s="160" t="s">
        <v>287</v>
      </c>
      <c r="D30" s="95">
        <v>44788</v>
      </c>
      <c r="E30" s="95">
        <v>44957</v>
      </c>
      <c r="F30" s="96" t="s">
        <v>445</v>
      </c>
      <c r="G30" s="7"/>
      <c r="H30" s="7"/>
      <c r="I30" s="7"/>
      <c r="J30" s="7"/>
      <c r="K30" s="7"/>
      <c r="L30" s="7"/>
      <c r="M30" s="7"/>
    </row>
    <row r="31" spans="1:13" s="92" customFormat="1">
      <c r="A31" s="104" t="s">
        <v>446</v>
      </c>
      <c r="B31" s="105" t="s">
        <v>447</v>
      </c>
      <c r="C31" s="158" t="s">
        <v>50</v>
      </c>
      <c r="D31" s="106">
        <v>44956</v>
      </c>
      <c r="E31" s="106">
        <v>44977</v>
      </c>
      <c r="F31" s="107">
        <v>1475</v>
      </c>
      <c r="G31" s="7"/>
      <c r="H31" s="7"/>
      <c r="I31" s="7"/>
      <c r="J31" s="7"/>
      <c r="K31" s="7"/>
      <c r="L31" s="7"/>
      <c r="M31" s="7"/>
    </row>
    <row r="32" spans="1:13">
      <c r="A32" s="104" t="s">
        <v>15</v>
      </c>
      <c r="B32" s="105" t="s">
        <v>448</v>
      </c>
      <c r="C32" s="158" t="s">
        <v>449</v>
      </c>
      <c r="D32" s="106">
        <v>44979</v>
      </c>
      <c r="E32" s="106">
        <v>44979</v>
      </c>
      <c r="F32" s="107">
        <v>600</v>
      </c>
    </row>
    <row r="33" spans="1:13">
      <c r="A33" s="117" t="s">
        <v>29</v>
      </c>
      <c r="B33" s="118" t="s">
        <v>450</v>
      </c>
      <c r="C33" s="161" t="s">
        <v>451</v>
      </c>
      <c r="D33" s="119">
        <v>44979</v>
      </c>
      <c r="E33" s="119">
        <v>44979</v>
      </c>
      <c r="F33" s="120">
        <v>3009</v>
      </c>
      <c r="G33" s="92"/>
      <c r="H33" s="92"/>
      <c r="I33" s="92"/>
      <c r="J33" s="92"/>
      <c r="K33" s="92"/>
      <c r="L33" s="92"/>
      <c r="M33" s="92"/>
    </row>
    <row r="34" spans="1:13">
      <c r="A34" s="104" t="s">
        <v>29</v>
      </c>
      <c r="B34" s="105" t="s">
        <v>448</v>
      </c>
      <c r="C34" s="158" t="s">
        <v>452</v>
      </c>
      <c r="D34" s="106">
        <v>44907</v>
      </c>
      <c r="E34" s="106">
        <v>44985</v>
      </c>
      <c r="F34" s="107">
        <v>3000</v>
      </c>
    </row>
    <row r="35" spans="1:13">
      <c r="A35" s="104" t="s">
        <v>29</v>
      </c>
      <c r="B35" s="105" t="s">
        <v>453</v>
      </c>
      <c r="C35" s="158" t="s">
        <v>27</v>
      </c>
      <c r="D35" s="106">
        <v>44931</v>
      </c>
      <c r="E35" s="106">
        <v>45002</v>
      </c>
      <c r="F35" s="107">
        <v>33000</v>
      </c>
    </row>
    <row r="36" spans="1:13" s="47" customFormat="1" ht="28.5">
      <c r="A36" s="104" t="s">
        <v>39</v>
      </c>
      <c r="B36" s="105" t="s">
        <v>454</v>
      </c>
      <c r="C36" s="158" t="s">
        <v>455</v>
      </c>
      <c r="D36" s="164">
        <v>44039</v>
      </c>
      <c r="E36" s="164">
        <v>45016</v>
      </c>
      <c r="F36" s="108">
        <v>1633651.4</v>
      </c>
      <c r="G36" s="7"/>
      <c r="H36" s="7"/>
      <c r="I36" s="7"/>
      <c r="J36" s="7"/>
      <c r="K36" s="7"/>
      <c r="L36" s="7"/>
      <c r="M36" s="7"/>
    </row>
    <row r="37" spans="1:13" ht="28.5">
      <c r="A37" s="104" t="s">
        <v>29</v>
      </c>
      <c r="B37" s="105" t="s">
        <v>456</v>
      </c>
      <c r="C37" s="98" t="s">
        <v>34</v>
      </c>
      <c r="D37" s="164">
        <v>44960</v>
      </c>
      <c r="E37" s="164">
        <v>45016</v>
      </c>
      <c r="F37" s="107">
        <v>13567.5</v>
      </c>
    </row>
    <row r="38" spans="1:13" ht="28.5">
      <c r="A38" s="94" t="s">
        <v>29</v>
      </c>
      <c r="B38" s="114" t="s">
        <v>365</v>
      </c>
      <c r="C38" s="98" t="s">
        <v>34</v>
      </c>
      <c r="D38" s="95">
        <v>44812</v>
      </c>
      <c r="E38" s="95">
        <v>45016</v>
      </c>
      <c r="F38" s="96" t="s">
        <v>457</v>
      </c>
    </row>
    <row r="39" spans="1:13">
      <c r="A39" s="109" t="s">
        <v>209</v>
      </c>
      <c r="B39" s="112" t="s">
        <v>458</v>
      </c>
      <c r="C39" s="113" t="s">
        <v>11</v>
      </c>
      <c r="D39" s="122">
        <v>43503</v>
      </c>
      <c r="E39" s="122">
        <v>45016</v>
      </c>
      <c r="F39" s="96">
        <v>627376</v>
      </c>
    </row>
    <row r="40" spans="1:13" ht="14.25">
      <c r="A40" s="94" t="s">
        <v>29</v>
      </c>
      <c r="B40" s="114" t="s">
        <v>459</v>
      </c>
      <c r="C40" s="160" t="s">
        <v>11</v>
      </c>
      <c r="D40" s="95">
        <v>44572</v>
      </c>
      <c r="E40" s="95">
        <v>45016</v>
      </c>
      <c r="F40" s="96" t="s">
        <v>460</v>
      </c>
    </row>
    <row r="41" spans="1:13">
      <c r="A41" s="104" t="s">
        <v>29</v>
      </c>
      <c r="B41" s="105" t="s">
        <v>448</v>
      </c>
      <c r="C41" s="158" t="s">
        <v>461</v>
      </c>
      <c r="D41" s="164">
        <v>44831</v>
      </c>
      <c r="E41" s="164">
        <v>45016</v>
      </c>
      <c r="F41" s="107">
        <v>3000</v>
      </c>
    </row>
    <row r="42" spans="1:13">
      <c r="A42" s="117" t="s">
        <v>15</v>
      </c>
      <c r="B42" s="118" t="s">
        <v>462</v>
      </c>
      <c r="C42" s="161" t="s">
        <v>463</v>
      </c>
      <c r="D42" s="165">
        <v>44986</v>
      </c>
      <c r="E42" s="165">
        <v>45016</v>
      </c>
      <c r="F42" s="120">
        <v>3900</v>
      </c>
      <c r="G42" s="92"/>
      <c r="H42" s="92"/>
      <c r="I42" s="92"/>
      <c r="J42" s="92"/>
      <c r="K42" s="92"/>
      <c r="L42" s="92"/>
      <c r="M42" s="92"/>
    </row>
    <row r="43" spans="1:13" ht="28.5">
      <c r="A43" s="94" t="s">
        <v>441</v>
      </c>
      <c r="B43" s="114" t="s">
        <v>464</v>
      </c>
      <c r="C43" s="160" t="s">
        <v>41</v>
      </c>
      <c r="D43" s="95">
        <v>44866</v>
      </c>
      <c r="E43" s="95">
        <v>45016</v>
      </c>
      <c r="F43" s="96" t="s">
        <v>465</v>
      </c>
    </row>
    <row r="44" spans="1:13" ht="14.25">
      <c r="A44" s="94" t="s">
        <v>466</v>
      </c>
      <c r="B44" s="114" t="s">
        <v>467</v>
      </c>
      <c r="C44" s="160" t="s">
        <v>41</v>
      </c>
      <c r="D44" s="95">
        <v>44508</v>
      </c>
      <c r="E44" s="95">
        <v>45016</v>
      </c>
      <c r="F44" s="96" t="s">
        <v>468</v>
      </c>
    </row>
    <row r="45" spans="1:13">
      <c r="A45" s="109" t="s">
        <v>6</v>
      </c>
      <c r="B45" s="121" t="s">
        <v>469</v>
      </c>
      <c r="C45" s="113" t="s">
        <v>41</v>
      </c>
      <c r="D45" s="111">
        <v>44361</v>
      </c>
      <c r="E45" s="111">
        <v>45016</v>
      </c>
      <c r="F45" s="96">
        <v>1188000</v>
      </c>
    </row>
    <row r="46" spans="1:13">
      <c r="A46" s="104" t="s">
        <v>56</v>
      </c>
      <c r="B46" s="105" t="s">
        <v>470</v>
      </c>
      <c r="C46" s="158" t="s">
        <v>471</v>
      </c>
      <c r="D46" s="106">
        <v>44958</v>
      </c>
      <c r="E46" s="106">
        <v>45016</v>
      </c>
      <c r="F46" s="107">
        <v>10000</v>
      </c>
    </row>
    <row r="47" spans="1:13" ht="14.25">
      <c r="A47" s="94" t="s">
        <v>29</v>
      </c>
      <c r="B47" s="114" t="s">
        <v>472</v>
      </c>
      <c r="C47" s="160" t="s">
        <v>42</v>
      </c>
      <c r="D47" s="95">
        <v>44890</v>
      </c>
      <c r="E47" s="95">
        <v>45016</v>
      </c>
      <c r="F47" s="96" t="s">
        <v>473</v>
      </c>
    </row>
    <row r="48" spans="1:13" ht="14.25">
      <c r="A48" s="94" t="s">
        <v>29</v>
      </c>
      <c r="B48" s="114" t="s">
        <v>302</v>
      </c>
      <c r="C48" s="160" t="s">
        <v>42</v>
      </c>
      <c r="D48" s="95">
        <v>44783</v>
      </c>
      <c r="E48" s="95">
        <v>45016</v>
      </c>
      <c r="F48" s="96" t="s">
        <v>474</v>
      </c>
    </row>
    <row r="49" spans="1:13">
      <c r="A49" s="104" t="s">
        <v>29</v>
      </c>
      <c r="B49" s="124" t="s">
        <v>475</v>
      </c>
      <c r="C49" s="162" t="s">
        <v>476</v>
      </c>
      <c r="D49" s="125">
        <v>44972</v>
      </c>
      <c r="E49" s="125">
        <v>45016</v>
      </c>
      <c r="F49" s="126">
        <v>5000</v>
      </c>
      <c r="G49" s="123"/>
      <c r="H49" s="123"/>
      <c r="I49" s="123"/>
      <c r="J49" s="123"/>
      <c r="K49" s="123"/>
      <c r="L49" s="123"/>
      <c r="M49" s="123"/>
    </row>
    <row r="50" spans="1:13" s="47" customFormat="1">
      <c r="A50" s="117" t="s">
        <v>29</v>
      </c>
      <c r="B50" s="118" t="s">
        <v>477</v>
      </c>
      <c r="C50" s="161" t="s">
        <v>478</v>
      </c>
      <c r="D50" s="119">
        <v>44169</v>
      </c>
      <c r="E50" s="119">
        <v>45016</v>
      </c>
      <c r="F50" s="120">
        <v>436538</v>
      </c>
      <c r="G50" s="92"/>
      <c r="H50" s="92"/>
      <c r="I50" s="92"/>
      <c r="J50" s="92"/>
      <c r="K50" s="92"/>
      <c r="L50" s="92"/>
      <c r="M50" s="92"/>
    </row>
    <row r="51" spans="1:13" s="47" customFormat="1">
      <c r="A51" s="104" t="s">
        <v>56</v>
      </c>
      <c r="B51" s="105" t="s">
        <v>470</v>
      </c>
      <c r="C51" s="158" t="s">
        <v>65</v>
      </c>
      <c r="D51" s="106">
        <v>44958</v>
      </c>
      <c r="E51" s="106">
        <v>45016</v>
      </c>
      <c r="F51" s="107">
        <v>10000</v>
      </c>
      <c r="G51" s="7"/>
      <c r="H51" s="7"/>
      <c r="I51" s="7"/>
      <c r="J51" s="7"/>
      <c r="K51" s="7"/>
      <c r="L51" s="7"/>
      <c r="M51" s="7"/>
    </row>
    <row r="52" spans="1:13" s="47" customFormat="1">
      <c r="A52" s="94" t="s">
        <v>479</v>
      </c>
      <c r="B52" s="100" t="s">
        <v>480</v>
      </c>
      <c r="C52" s="99" t="s">
        <v>481</v>
      </c>
      <c r="D52" s="95">
        <v>44774</v>
      </c>
      <c r="E52" s="97">
        <v>45016</v>
      </c>
      <c r="F52" s="129">
        <v>480600</v>
      </c>
      <c r="G52" s="92"/>
      <c r="H52" s="92"/>
      <c r="I52" s="92"/>
      <c r="J52" s="92"/>
      <c r="K52" s="92"/>
      <c r="L52" s="92"/>
      <c r="M52" s="92"/>
    </row>
    <row r="53" spans="1:13">
      <c r="A53" s="117" t="s">
        <v>15</v>
      </c>
      <c r="B53" s="118" t="s">
        <v>130</v>
      </c>
      <c r="C53" s="161" t="s">
        <v>24</v>
      </c>
      <c r="D53" s="119">
        <v>44800</v>
      </c>
      <c r="E53" s="119">
        <v>45016</v>
      </c>
      <c r="F53" s="120">
        <v>506618</v>
      </c>
      <c r="G53" s="92"/>
      <c r="H53" s="92"/>
      <c r="I53" s="92"/>
      <c r="J53" s="92"/>
      <c r="K53" s="92"/>
      <c r="L53" s="92"/>
      <c r="M53" s="92"/>
    </row>
    <row r="54" spans="1:13">
      <c r="A54" s="117" t="s">
        <v>15</v>
      </c>
      <c r="B54" s="118" t="s">
        <v>482</v>
      </c>
      <c r="C54" s="161" t="s">
        <v>24</v>
      </c>
      <c r="D54" s="119">
        <v>44774</v>
      </c>
      <c r="E54" s="119">
        <v>45016</v>
      </c>
      <c r="F54" s="120">
        <v>268810</v>
      </c>
      <c r="G54" s="92"/>
      <c r="H54" s="92"/>
      <c r="I54" s="92"/>
      <c r="J54" s="92"/>
      <c r="K54" s="92"/>
      <c r="L54" s="92"/>
      <c r="M54" s="92"/>
    </row>
    <row r="55" spans="1:13" s="47" customFormat="1" ht="14.25">
      <c r="A55" s="94" t="s">
        <v>15</v>
      </c>
      <c r="B55" s="114" t="s">
        <v>309</v>
      </c>
      <c r="C55" s="160" t="s">
        <v>24</v>
      </c>
      <c r="D55" s="95">
        <v>44781</v>
      </c>
      <c r="E55" s="97">
        <v>45016</v>
      </c>
      <c r="F55" s="96" t="s">
        <v>483</v>
      </c>
      <c r="G55" s="7"/>
      <c r="H55" s="7"/>
      <c r="I55" s="7"/>
      <c r="J55" s="7"/>
      <c r="K55" s="7"/>
      <c r="L55" s="7"/>
      <c r="M55" s="7"/>
    </row>
    <row r="56" spans="1:13" s="47" customFormat="1" ht="14.25">
      <c r="A56" s="94" t="s">
        <v>15</v>
      </c>
      <c r="B56" s="114" t="s">
        <v>484</v>
      </c>
      <c r="C56" s="160" t="s">
        <v>485</v>
      </c>
      <c r="D56" s="95">
        <v>44846</v>
      </c>
      <c r="E56" s="97">
        <v>45016</v>
      </c>
      <c r="F56" s="96" t="s">
        <v>486</v>
      </c>
      <c r="G56" s="7"/>
      <c r="H56" s="7"/>
      <c r="I56" s="7"/>
      <c r="J56" s="7"/>
      <c r="K56" s="7"/>
      <c r="L56" s="7"/>
      <c r="M56" s="7"/>
    </row>
    <row r="57" spans="1:13">
      <c r="A57" s="104" t="s">
        <v>29</v>
      </c>
      <c r="B57" s="105" t="s">
        <v>448</v>
      </c>
      <c r="C57" s="158" t="s">
        <v>487</v>
      </c>
      <c r="D57" s="106">
        <v>44928</v>
      </c>
      <c r="E57" s="106">
        <v>45016</v>
      </c>
      <c r="F57" s="107">
        <v>3000</v>
      </c>
    </row>
    <row r="58" spans="1:13" ht="28.5">
      <c r="A58" s="104" t="s">
        <v>56</v>
      </c>
      <c r="B58" s="105" t="s">
        <v>470</v>
      </c>
      <c r="C58" s="158" t="s">
        <v>198</v>
      </c>
      <c r="D58" s="164">
        <v>44958</v>
      </c>
      <c r="E58" s="164">
        <v>45016</v>
      </c>
      <c r="F58" s="107">
        <v>24999</v>
      </c>
    </row>
    <row r="59" spans="1:13">
      <c r="A59" s="104" t="s">
        <v>29</v>
      </c>
      <c r="B59" s="105" t="s">
        <v>488</v>
      </c>
      <c r="C59" s="158" t="s">
        <v>489</v>
      </c>
      <c r="D59" s="106">
        <v>44965</v>
      </c>
      <c r="E59" s="106">
        <v>45016</v>
      </c>
      <c r="F59" s="107">
        <v>3000</v>
      </c>
    </row>
    <row r="60" spans="1:13">
      <c r="A60" s="109" t="s">
        <v>209</v>
      </c>
      <c r="B60" s="127" t="s">
        <v>458</v>
      </c>
      <c r="C60" s="159" t="s">
        <v>490</v>
      </c>
      <c r="D60" s="111">
        <v>43523</v>
      </c>
      <c r="E60" s="111">
        <v>45016</v>
      </c>
      <c r="F60" s="96">
        <v>1464778.34</v>
      </c>
    </row>
    <row r="61" spans="1:13">
      <c r="A61" s="104" t="s">
        <v>29</v>
      </c>
      <c r="B61" s="105" t="s">
        <v>450</v>
      </c>
      <c r="C61" s="158" t="s">
        <v>491</v>
      </c>
      <c r="D61" s="106">
        <v>44977</v>
      </c>
      <c r="E61" s="106">
        <v>45016</v>
      </c>
      <c r="F61" s="107">
        <v>3000</v>
      </c>
    </row>
    <row r="62" spans="1:13" s="92" customFormat="1">
      <c r="A62" s="104" t="s">
        <v>29</v>
      </c>
      <c r="B62" s="105" t="s">
        <v>450</v>
      </c>
      <c r="C62" s="158" t="s">
        <v>492</v>
      </c>
      <c r="D62" s="106">
        <v>44809</v>
      </c>
      <c r="E62" s="106">
        <v>45016</v>
      </c>
      <c r="F62" s="107">
        <v>3000</v>
      </c>
      <c r="G62" s="7"/>
      <c r="H62" s="7"/>
      <c r="I62" s="7"/>
      <c r="J62" s="7"/>
      <c r="K62" s="7"/>
      <c r="L62" s="7"/>
      <c r="M62" s="7"/>
    </row>
    <row r="63" spans="1:13" s="47" customFormat="1">
      <c r="A63" s="104" t="s">
        <v>29</v>
      </c>
      <c r="B63" s="105" t="s">
        <v>493</v>
      </c>
      <c r="C63" s="158" t="s">
        <v>276</v>
      </c>
      <c r="D63" s="106">
        <v>45008</v>
      </c>
      <c r="E63" s="106">
        <v>45016</v>
      </c>
      <c r="F63" s="107">
        <v>17565.89</v>
      </c>
      <c r="G63" s="7"/>
      <c r="H63" s="7"/>
      <c r="I63" s="7"/>
      <c r="J63" s="7"/>
      <c r="K63" s="7"/>
      <c r="L63" s="7"/>
      <c r="M63" s="7"/>
    </row>
    <row r="64" spans="1:13">
      <c r="A64" s="104" t="s">
        <v>29</v>
      </c>
      <c r="B64" s="105" t="s">
        <v>450</v>
      </c>
      <c r="C64" s="158" t="s">
        <v>494</v>
      </c>
      <c r="D64" s="106">
        <v>44793</v>
      </c>
      <c r="E64" s="106">
        <v>45016</v>
      </c>
      <c r="F64" s="107">
        <v>3000</v>
      </c>
    </row>
    <row r="65" spans="1:6" ht="15" customHeight="1">
      <c r="A65" s="104" t="s">
        <v>15</v>
      </c>
      <c r="B65" s="105" t="s">
        <v>495</v>
      </c>
      <c r="C65" s="158" t="s">
        <v>496</v>
      </c>
      <c r="D65" s="106">
        <v>44986</v>
      </c>
      <c r="E65" s="106">
        <v>45016</v>
      </c>
      <c r="F65" s="107">
        <v>3500</v>
      </c>
    </row>
    <row r="66" spans="1:6">
      <c r="A66" s="109" t="s">
        <v>209</v>
      </c>
      <c r="B66" s="112" t="s">
        <v>497</v>
      </c>
      <c r="C66" s="98" t="s">
        <v>35</v>
      </c>
      <c r="D66" s="128">
        <v>43501</v>
      </c>
      <c r="E66" s="128">
        <v>45016</v>
      </c>
      <c r="F66" s="131">
        <f>239731+259099</f>
        <v>498830</v>
      </c>
    </row>
    <row r="67" spans="1:6" ht="14.25" customHeight="1">
      <c r="A67" s="104" t="s">
        <v>29</v>
      </c>
      <c r="B67" s="105" t="s">
        <v>498</v>
      </c>
      <c r="C67" s="158" t="s">
        <v>35</v>
      </c>
      <c r="D67" s="106">
        <v>44931</v>
      </c>
      <c r="E67" s="106">
        <v>45016</v>
      </c>
      <c r="F67" s="107">
        <v>43098</v>
      </c>
    </row>
    <row r="68" spans="1:6">
      <c r="A68" s="116" t="s">
        <v>209</v>
      </c>
      <c r="B68" s="112" t="s">
        <v>458</v>
      </c>
      <c r="C68" s="159" t="s">
        <v>499</v>
      </c>
      <c r="D68" s="111">
        <v>43510</v>
      </c>
      <c r="E68" s="111">
        <v>45016</v>
      </c>
      <c r="F68" s="96">
        <v>1915926.97</v>
      </c>
    </row>
    <row r="69" spans="1:6" s="92" customFormat="1" ht="29.25" customHeight="1">
      <c r="A69" s="94" t="s">
        <v>29</v>
      </c>
      <c r="B69" s="114" t="s">
        <v>500</v>
      </c>
      <c r="C69" s="160" t="s">
        <v>36</v>
      </c>
      <c r="D69" s="95">
        <v>44866</v>
      </c>
      <c r="E69" s="95">
        <v>45016</v>
      </c>
      <c r="F69" s="129" t="s">
        <v>501</v>
      </c>
    </row>
    <row r="70" spans="1:6" ht="32.25" customHeight="1">
      <c r="A70" s="104" t="s">
        <v>29</v>
      </c>
      <c r="B70" s="105" t="s">
        <v>502</v>
      </c>
      <c r="C70" s="158" t="s">
        <v>503</v>
      </c>
      <c r="D70" s="164">
        <v>44607</v>
      </c>
      <c r="E70" s="164">
        <v>45016</v>
      </c>
      <c r="F70" s="107">
        <v>3000</v>
      </c>
    </row>
    <row r="71" spans="1:6" ht="28.5">
      <c r="A71" s="116" t="s">
        <v>168</v>
      </c>
      <c r="B71" s="110" t="s">
        <v>504</v>
      </c>
      <c r="C71" s="159" t="s">
        <v>62</v>
      </c>
      <c r="D71" s="122">
        <v>44470</v>
      </c>
      <c r="E71" s="122">
        <v>45016</v>
      </c>
      <c r="F71" s="96">
        <v>122674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9048-F02E-4955-BEAD-B2010432EBC6}">
  <dimension ref="A1:M115"/>
  <sheetViews>
    <sheetView workbookViewId="0">
      <selection sqref="A1:XFD1"/>
    </sheetView>
  </sheetViews>
  <sheetFormatPr defaultColWidth="8.7109375" defaultRowHeight="15"/>
  <cols>
    <col min="1" max="1" width="27.7109375" style="89" bestFit="1" customWidth="1"/>
    <col min="2" max="2" width="96.7109375" style="89" bestFit="1" customWidth="1"/>
    <col min="3" max="3" width="39.85546875" style="48" customWidth="1"/>
    <col min="4" max="4" width="18.28515625" style="14" bestFit="1" customWidth="1"/>
    <col min="5" max="5" width="11.140625" style="14" bestFit="1" customWidth="1"/>
    <col min="6" max="6" width="21.42578125" style="67" customWidth="1"/>
    <col min="7" max="16384" width="8.7109375" style="7"/>
  </cols>
  <sheetData>
    <row r="1" spans="1:13" ht="30">
      <c r="A1" s="145" t="s">
        <v>0</v>
      </c>
      <c r="B1" s="145" t="s">
        <v>1</v>
      </c>
      <c r="C1" s="146" t="s">
        <v>2</v>
      </c>
      <c r="D1" s="147" t="s">
        <v>3</v>
      </c>
      <c r="E1" s="147" t="s">
        <v>4</v>
      </c>
      <c r="F1" s="148" t="s">
        <v>5</v>
      </c>
    </row>
    <row r="2" spans="1:13" ht="28.5">
      <c r="A2" s="87" t="s">
        <v>505</v>
      </c>
      <c r="B2" s="85" t="s">
        <v>506</v>
      </c>
      <c r="C2" s="42" t="s">
        <v>507</v>
      </c>
      <c r="D2" s="12">
        <v>43374</v>
      </c>
      <c r="E2" s="12">
        <v>44295</v>
      </c>
      <c r="F2" s="62">
        <v>557888</v>
      </c>
    </row>
    <row r="3" spans="1:13" ht="28.5">
      <c r="A3" s="88" t="s">
        <v>390</v>
      </c>
      <c r="B3" s="88" t="s">
        <v>508</v>
      </c>
      <c r="C3" s="8" t="s">
        <v>509</v>
      </c>
      <c r="D3" s="10">
        <v>44231</v>
      </c>
      <c r="E3" s="10">
        <v>44295</v>
      </c>
      <c r="F3" s="62">
        <v>9828</v>
      </c>
    </row>
    <row r="4" spans="1:13" ht="28.5">
      <c r="A4" s="88" t="s">
        <v>510</v>
      </c>
      <c r="B4" s="88" t="s">
        <v>511</v>
      </c>
      <c r="C4" s="8" t="s">
        <v>94</v>
      </c>
      <c r="D4" s="10">
        <v>44162</v>
      </c>
      <c r="E4" s="10">
        <v>44307</v>
      </c>
      <c r="F4" s="62">
        <v>95037</v>
      </c>
    </row>
    <row r="5" spans="1:13" ht="28.5">
      <c r="A5" s="88" t="s">
        <v>390</v>
      </c>
      <c r="B5" s="85" t="s">
        <v>512</v>
      </c>
      <c r="C5" s="42" t="s">
        <v>513</v>
      </c>
      <c r="D5" s="12">
        <v>43528</v>
      </c>
      <c r="E5" s="12">
        <v>44316</v>
      </c>
      <c r="F5" s="62">
        <v>74947</v>
      </c>
    </row>
    <row r="6" spans="1:13" ht="28.5">
      <c r="A6" s="87" t="s">
        <v>6</v>
      </c>
      <c r="B6" s="86" t="s">
        <v>514</v>
      </c>
      <c r="C6" s="8" t="s">
        <v>11</v>
      </c>
      <c r="D6" s="10">
        <v>44010</v>
      </c>
      <c r="E6" s="10">
        <v>44316</v>
      </c>
      <c r="F6" s="62">
        <v>22222</v>
      </c>
    </row>
    <row r="7" spans="1:13" ht="28.5">
      <c r="A7" s="87" t="s">
        <v>6</v>
      </c>
      <c r="B7" s="86" t="s">
        <v>514</v>
      </c>
      <c r="C7" s="8" t="s">
        <v>515</v>
      </c>
      <c r="D7" s="10">
        <v>44010</v>
      </c>
      <c r="E7" s="10">
        <v>44316</v>
      </c>
      <c r="F7" s="62">
        <v>22222</v>
      </c>
    </row>
    <row r="8" spans="1:13" ht="28.5">
      <c r="A8" s="87" t="s">
        <v>6</v>
      </c>
      <c r="B8" s="86" t="s">
        <v>514</v>
      </c>
      <c r="C8" s="8" t="s">
        <v>516</v>
      </c>
      <c r="D8" s="10">
        <v>44010</v>
      </c>
      <c r="E8" s="10">
        <v>44316</v>
      </c>
      <c r="F8" s="54">
        <v>21957</v>
      </c>
    </row>
    <row r="9" spans="1:13" ht="28.5">
      <c r="A9" s="87" t="s">
        <v>6</v>
      </c>
      <c r="B9" s="86" t="s">
        <v>514</v>
      </c>
      <c r="C9" s="8" t="s">
        <v>517</v>
      </c>
      <c r="D9" s="10">
        <v>44010</v>
      </c>
      <c r="E9" s="10">
        <v>44316</v>
      </c>
      <c r="F9" s="62">
        <v>29700</v>
      </c>
    </row>
    <row r="10" spans="1:13" ht="28.5">
      <c r="A10" s="87" t="s">
        <v>6</v>
      </c>
      <c r="B10" s="86" t="s">
        <v>514</v>
      </c>
      <c r="C10" s="8" t="s">
        <v>518</v>
      </c>
      <c r="D10" s="10">
        <v>44010</v>
      </c>
      <c r="E10" s="10">
        <v>44316</v>
      </c>
      <c r="F10" s="62">
        <v>11111</v>
      </c>
    </row>
    <row r="11" spans="1:13" s="5" customFormat="1" ht="28.5">
      <c r="A11" s="87" t="s">
        <v>6</v>
      </c>
      <c r="B11" s="86" t="s">
        <v>514</v>
      </c>
      <c r="C11" s="8" t="s">
        <v>35</v>
      </c>
      <c r="D11" s="10">
        <v>44010</v>
      </c>
      <c r="E11" s="10">
        <v>44316</v>
      </c>
      <c r="F11" s="62">
        <v>44444</v>
      </c>
      <c r="G11" s="7"/>
      <c r="H11" s="7"/>
      <c r="I11" s="7"/>
      <c r="J11" s="7"/>
      <c r="K11" s="7"/>
      <c r="L11" s="7"/>
      <c r="M11" s="7"/>
    </row>
    <row r="12" spans="1:13" ht="21.75" customHeight="1">
      <c r="A12" s="87" t="s">
        <v>6</v>
      </c>
      <c r="B12" s="86" t="s">
        <v>514</v>
      </c>
      <c r="C12" s="8" t="s">
        <v>519</v>
      </c>
      <c r="D12" s="10">
        <v>44011</v>
      </c>
      <c r="E12" s="10">
        <v>44316</v>
      </c>
      <c r="F12" s="62">
        <v>22222</v>
      </c>
    </row>
    <row r="13" spans="1:13" ht="28.5">
      <c r="A13" s="87" t="s">
        <v>39</v>
      </c>
      <c r="B13" s="88" t="s">
        <v>454</v>
      </c>
      <c r="C13" s="8" t="s">
        <v>422</v>
      </c>
      <c r="D13" s="10">
        <v>44085</v>
      </c>
      <c r="E13" s="10">
        <v>44316</v>
      </c>
      <c r="F13" s="54">
        <v>45999</v>
      </c>
      <c r="G13" s="5"/>
      <c r="H13" s="5"/>
      <c r="I13" s="5"/>
      <c r="J13" s="5"/>
      <c r="K13" s="5"/>
      <c r="L13" s="5"/>
      <c r="M13" s="5"/>
    </row>
    <row r="14" spans="1:13" ht="24.75" customHeight="1">
      <c r="A14" s="88" t="s">
        <v>390</v>
      </c>
      <c r="B14" s="88" t="s">
        <v>520</v>
      </c>
      <c r="C14" s="8" t="s">
        <v>32</v>
      </c>
      <c r="D14" s="10">
        <v>44126</v>
      </c>
      <c r="E14" s="10">
        <v>44316</v>
      </c>
      <c r="F14" s="62">
        <v>113760</v>
      </c>
    </row>
    <row r="15" spans="1:13" ht="28.5">
      <c r="A15" s="88" t="s">
        <v>390</v>
      </c>
      <c r="B15" s="88" t="s">
        <v>521</v>
      </c>
      <c r="C15" s="8" t="s">
        <v>522</v>
      </c>
      <c r="D15" s="10">
        <v>44166</v>
      </c>
      <c r="E15" s="10">
        <v>44316</v>
      </c>
      <c r="F15" s="62">
        <v>6000</v>
      </c>
    </row>
    <row r="16" spans="1:13">
      <c r="A16" s="88" t="s">
        <v>315</v>
      </c>
      <c r="B16" s="88" t="s">
        <v>523</v>
      </c>
      <c r="C16" s="8" t="s">
        <v>524</v>
      </c>
      <c r="D16" s="10">
        <v>44172</v>
      </c>
      <c r="E16" s="10">
        <v>44316</v>
      </c>
      <c r="F16" s="62">
        <v>35000</v>
      </c>
      <c r="G16" s="5"/>
      <c r="H16" s="5"/>
      <c r="I16" s="5"/>
      <c r="J16" s="5"/>
      <c r="K16" s="5"/>
      <c r="L16" s="5"/>
      <c r="M16" s="5"/>
    </row>
    <row r="17" spans="1:13" ht="28.5">
      <c r="A17" s="88" t="s">
        <v>390</v>
      </c>
      <c r="B17" s="88" t="s">
        <v>525</v>
      </c>
      <c r="C17" s="8" t="s">
        <v>526</v>
      </c>
      <c r="D17" s="10">
        <v>44245</v>
      </c>
      <c r="E17" s="10">
        <v>44316</v>
      </c>
      <c r="F17" s="54">
        <v>9995</v>
      </c>
    </row>
    <row r="18" spans="1:13" ht="28.5">
      <c r="A18" s="88" t="s">
        <v>390</v>
      </c>
      <c r="B18" s="88" t="s">
        <v>527</v>
      </c>
      <c r="C18" s="8" t="s">
        <v>528</v>
      </c>
      <c r="D18" s="10">
        <v>44260</v>
      </c>
      <c r="E18" s="10">
        <v>44316</v>
      </c>
      <c r="F18" s="62">
        <v>10000</v>
      </c>
    </row>
    <row r="19" spans="1:13" ht="28.5">
      <c r="A19" s="86" t="s">
        <v>390</v>
      </c>
      <c r="B19" s="88" t="s">
        <v>529</v>
      </c>
      <c r="C19" s="8" t="s">
        <v>530</v>
      </c>
      <c r="D19" s="10">
        <v>44260</v>
      </c>
      <c r="E19" s="10">
        <v>44316</v>
      </c>
      <c r="F19" s="62">
        <v>69408</v>
      </c>
    </row>
    <row r="20" spans="1:13" ht="28.5">
      <c r="A20" s="88" t="s">
        <v>390</v>
      </c>
      <c r="B20" s="88" t="s">
        <v>531</v>
      </c>
      <c r="C20" s="8" t="s">
        <v>532</v>
      </c>
      <c r="D20" s="10">
        <v>44263</v>
      </c>
      <c r="E20" s="10">
        <v>44316</v>
      </c>
      <c r="F20" s="62">
        <v>9800</v>
      </c>
    </row>
    <row r="21" spans="1:13" s="5" customFormat="1">
      <c r="A21" s="88" t="s">
        <v>39</v>
      </c>
      <c r="B21" s="88" t="s">
        <v>533</v>
      </c>
      <c r="C21" s="8" t="s">
        <v>534</v>
      </c>
      <c r="D21" s="10">
        <v>44265</v>
      </c>
      <c r="E21" s="10">
        <v>44316</v>
      </c>
      <c r="F21" s="62">
        <v>4200</v>
      </c>
      <c r="G21" s="7"/>
      <c r="H21" s="7"/>
      <c r="I21" s="7"/>
      <c r="J21" s="7"/>
      <c r="K21" s="7"/>
      <c r="L21" s="7"/>
      <c r="M21" s="7"/>
    </row>
    <row r="22" spans="1:13">
      <c r="A22" s="88" t="s">
        <v>39</v>
      </c>
      <c r="B22" s="88" t="s">
        <v>535</v>
      </c>
      <c r="C22" s="8" t="s">
        <v>534</v>
      </c>
      <c r="D22" s="10">
        <v>44270</v>
      </c>
      <c r="E22" s="10">
        <v>44316</v>
      </c>
      <c r="F22" s="62">
        <v>13920</v>
      </c>
    </row>
    <row r="23" spans="1:13" ht="28.5">
      <c r="A23" s="88" t="s">
        <v>390</v>
      </c>
      <c r="B23" s="88" t="s">
        <v>536</v>
      </c>
      <c r="C23" s="8" t="s">
        <v>537</v>
      </c>
      <c r="D23" s="10">
        <v>44274</v>
      </c>
      <c r="E23" s="10">
        <v>44316</v>
      </c>
      <c r="F23" s="62">
        <v>9000</v>
      </c>
    </row>
    <row r="24" spans="1:13" ht="28.5">
      <c r="A24" s="88" t="s">
        <v>390</v>
      </c>
      <c r="B24" s="88" t="s">
        <v>538</v>
      </c>
      <c r="C24" s="8" t="s">
        <v>211</v>
      </c>
      <c r="D24" s="10">
        <v>44214</v>
      </c>
      <c r="E24" s="10">
        <v>44323</v>
      </c>
      <c r="F24" s="62">
        <v>80000</v>
      </c>
    </row>
    <row r="25" spans="1:13" ht="28.5">
      <c r="A25" s="88" t="s">
        <v>390</v>
      </c>
      <c r="B25" s="88" t="s">
        <v>539</v>
      </c>
      <c r="C25" s="8" t="s">
        <v>540</v>
      </c>
      <c r="D25" s="10">
        <v>44267</v>
      </c>
      <c r="E25" s="10">
        <v>44331</v>
      </c>
      <c r="F25" s="62">
        <v>9999</v>
      </c>
    </row>
    <row r="26" spans="1:13" ht="28.5">
      <c r="A26" s="86" t="s">
        <v>390</v>
      </c>
      <c r="B26" s="88" t="s">
        <v>527</v>
      </c>
      <c r="C26" s="8" t="s">
        <v>541</v>
      </c>
      <c r="D26" s="10">
        <v>44273</v>
      </c>
      <c r="E26" s="10">
        <v>44344</v>
      </c>
      <c r="F26" s="62">
        <v>7975</v>
      </c>
    </row>
    <row r="27" spans="1:13" ht="28.5">
      <c r="A27" s="88" t="s">
        <v>390</v>
      </c>
      <c r="B27" s="85" t="s">
        <v>542</v>
      </c>
      <c r="C27" s="42" t="s">
        <v>211</v>
      </c>
      <c r="D27" s="12">
        <v>44244</v>
      </c>
      <c r="E27" s="12">
        <v>44347</v>
      </c>
      <c r="F27" s="62">
        <v>72924</v>
      </c>
    </row>
    <row r="28" spans="1:13">
      <c r="A28" s="87" t="s">
        <v>398</v>
      </c>
      <c r="B28" s="86" t="s">
        <v>543</v>
      </c>
      <c r="C28" s="8" t="s">
        <v>544</v>
      </c>
      <c r="D28" s="10">
        <v>44011</v>
      </c>
      <c r="E28" s="10">
        <v>44375</v>
      </c>
      <c r="F28" s="62">
        <v>35000</v>
      </c>
    </row>
    <row r="29" spans="1:13">
      <c r="A29" s="87" t="s">
        <v>168</v>
      </c>
      <c r="B29" s="85" t="s">
        <v>545</v>
      </c>
      <c r="C29" s="42" t="s">
        <v>546</v>
      </c>
      <c r="D29" s="12">
        <v>43158</v>
      </c>
      <c r="E29" s="12">
        <v>44377</v>
      </c>
      <c r="F29" s="62">
        <v>1127605</v>
      </c>
    </row>
    <row r="30" spans="1:13">
      <c r="A30" s="85" t="s">
        <v>410</v>
      </c>
      <c r="B30" s="87" t="s">
        <v>547</v>
      </c>
      <c r="C30" s="11" t="s">
        <v>412</v>
      </c>
      <c r="D30" s="10">
        <v>42779</v>
      </c>
      <c r="E30" s="10">
        <v>44408</v>
      </c>
      <c r="F30" s="62">
        <v>625848.07999999996</v>
      </c>
    </row>
    <row r="31" spans="1:13">
      <c r="A31" s="85" t="s">
        <v>410</v>
      </c>
      <c r="B31" s="87" t="s">
        <v>547</v>
      </c>
      <c r="C31" s="11" t="s">
        <v>419</v>
      </c>
      <c r="D31" s="10">
        <v>42779</v>
      </c>
      <c r="E31" s="12">
        <v>44408</v>
      </c>
      <c r="F31" s="62">
        <v>879175</v>
      </c>
    </row>
    <row r="32" spans="1:13">
      <c r="A32" s="86" t="s">
        <v>6</v>
      </c>
      <c r="B32" s="87" t="s">
        <v>548</v>
      </c>
      <c r="C32" s="42" t="s">
        <v>546</v>
      </c>
      <c r="D32" s="10">
        <v>43543</v>
      </c>
      <c r="E32" s="10">
        <v>44408</v>
      </c>
      <c r="F32" s="62">
        <v>884968</v>
      </c>
    </row>
    <row r="33" spans="1:6" ht="28.5">
      <c r="A33" s="87" t="s">
        <v>168</v>
      </c>
      <c r="B33" s="88" t="s">
        <v>549</v>
      </c>
      <c r="C33" s="8" t="s">
        <v>546</v>
      </c>
      <c r="D33" s="10">
        <v>43968</v>
      </c>
      <c r="E33" s="10">
        <v>44408</v>
      </c>
      <c r="F33" s="62">
        <v>240000</v>
      </c>
    </row>
    <row r="34" spans="1:6" ht="28.5">
      <c r="A34" s="88" t="s">
        <v>9</v>
      </c>
      <c r="B34" s="88" t="s">
        <v>550</v>
      </c>
      <c r="C34" s="8" t="s">
        <v>42</v>
      </c>
      <c r="D34" s="10">
        <v>43969</v>
      </c>
      <c r="E34" s="10">
        <v>44408</v>
      </c>
      <c r="F34" s="62">
        <v>249562.5</v>
      </c>
    </row>
    <row r="35" spans="1:6">
      <c r="A35" s="86" t="s">
        <v>551</v>
      </c>
      <c r="B35" s="88" t="s">
        <v>413</v>
      </c>
      <c r="C35" s="8" t="s">
        <v>552</v>
      </c>
      <c r="D35" s="10">
        <v>44105</v>
      </c>
      <c r="E35" s="10">
        <v>44408</v>
      </c>
      <c r="F35" s="62">
        <v>90850</v>
      </c>
    </row>
    <row r="36" spans="1:6" ht="22.5" customHeight="1">
      <c r="A36" s="88" t="s">
        <v>9</v>
      </c>
      <c r="B36" s="88" t="s">
        <v>413</v>
      </c>
      <c r="C36" s="8" t="s">
        <v>115</v>
      </c>
      <c r="D36" s="10">
        <v>44105</v>
      </c>
      <c r="E36" s="10">
        <v>44408</v>
      </c>
      <c r="F36" s="62">
        <v>49600</v>
      </c>
    </row>
    <row r="37" spans="1:6">
      <c r="A37" s="88" t="s">
        <v>551</v>
      </c>
      <c r="B37" s="88" t="s">
        <v>413</v>
      </c>
      <c r="C37" s="8" t="s">
        <v>414</v>
      </c>
      <c r="D37" s="10">
        <v>44228</v>
      </c>
      <c r="E37" s="10">
        <v>44408</v>
      </c>
      <c r="F37" s="62">
        <v>90850</v>
      </c>
    </row>
    <row r="38" spans="1:6" ht="28.5">
      <c r="A38" s="87" t="s">
        <v>553</v>
      </c>
      <c r="B38" s="85" t="s">
        <v>554</v>
      </c>
      <c r="C38" s="8" t="s">
        <v>555</v>
      </c>
      <c r="D38" s="10">
        <v>44278</v>
      </c>
      <c r="E38" s="10">
        <v>44408</v>
      </c>
      <c r="F38" s="62">
        <v>10000</v>
      </c>
    </row>
    <row r="39" spans="1:6" ht="28.5">
      <c r="A39" s="87" t="s">
        <v>390</v>
      </c>
      <c r="B39" s="86" t="s">
        <v>556</v>
      </c>
      <c r="C39" s="8" t="s">
        <v>557</v>
      </c>
      <c r="D39" s="10">
        <v>44368</v>
      </c>
      <c r="E39" s="10">
        <v>44408</v>
      </c>
      <c r="F39" s="62">
        <v>2000</v>
      </c>
    </row>
    <row r="40" spans="1:6">
      <c r="A40" s="88" t="s">
        <v>410</v>
      </c>
      <c r="B40" s="88" t="s">
        <v>558</v>
      </c>
      <c r="C40" s="8" t="s">
        <v>400</v>
      </c>
      <c r="D40" s="10">
        <v>44179</v>
      </c>
      <c r="E40" s="10">
        <v>44439</v>
      </c>
      <c r="F40" s="62">
        <v>41599</v>
      </c>
    </row>
    <row r="41" spans="1:6" ht="28.5">
      <c r="A41" s="88" t="s">
        <v>390</v>
      </c>
      <c r="B41" s="88" t="s">
        <v>559</v>
      </c>
      <c r="C41" s="8" t="s">
        <v>560</v>
      </c>
      <c r="D41" s="10">
        <v>44256</v>
      </c>
      <c r="E41" s="10">
        <v>44439</v>
      </c>
      <c r="F41" s="62">
        <v>9999</v>
      </c>
    </row>
    <row r="42" spans="1:6">
      <c r="A42" s="86" t="s">
        <v>44</v>
      </c>
      <c r="B42" s="88" t="s">
        <v>561</v>
      </c>
      <c r="C42" s="8" t="s">
        <v>562</v>
      </c>
      <c r="D42" s="10">
        <v>44389</v>
      </c>
      <c r="E42" s="10">
        <v>44439</v>
      </c>
      <c r="F42" s="62">
        <v>9510</v>
      </c>
    </row>
    <row r="43" spans="1:6" ht="28.5">
      <c r="A43" s="86" t="s">
        <v>390</v>
      </c>
      <c r="B43" s="88" t="s">
        <v>563</v>
      </c>
      <c r="C43" s="8" t="s">
        <v>564</v>
      </c>
      <c r="D43" s="10">
        <v>44378</v>
      </c>
      <c r="E43" s="10">
        <v>44455</v>
      </c>
      <c r="F43" s="62">
        <v>2400</v>
      </c>
    </row>
    <row r="44" spans="1:6">
      <c r="A44" s="88" t="s">
        <v>9</v>
      </c>
      <c r="B44" s="88" t="s">
        <v>565</v>
      </c>
      <c r="C44" s="8" t="s">
        <v>566</v>
      </c>
      <c r="D44" s="10">
        <v>44372</v>
      </c>
      <c r="E44" s="10">
        <v>44480</v>
      </c>
      <c r="F44" s="62">
        <v>22800</v>
      </c>
    </row>
    <row r="45" spans="1:6" ht="28.5">
      <c r="A45" s="86" t="s">
        <v>390</v>
      </c>
      <c r="B45" s="88" t="s">
        <v>567</v>
      </c>
      <c r="C45" s="8" t="s">
        <v>568</v>
      </c>
      <c r="D45" s="10">
        <v>44424</v>
      </c>
      <c r="E45" s="10">
        <v>44490</v>
      </c>
      <c r="F45" s="62">
        <v>1500</v>
      </c>
    </row>
    <row r="46" spans="1:6" ht="28.5">
      <c r="A46" s="86" t="s">
        <v>390</v>
      </c>
      <c r="B46" s="85" t="s">
        <v>569</v>
      </c>
      <c r="C46" s="8" t="s">
        <v>570</v>
      </c>
      <c r="D46" s="10">
        <v>44501</v>
      </c>
      <c r="E46" s="10">
        <v>44525</v>
      </c>
      <c r="F46" s="62">
        <v>400</v>
      </c>
    </row>
    <row r="47" spans="1:6" ht="28.5">
      <c r="A47" s="86" t="s">
        <v>39</v>
      </c>
      <c r="B47" s="88" t="s">
        <v>571</v>
      </c>
      <c r="C47" s="8" t="s">
        <v>562</v>
      </c>
      <c r="D47" s="10">
        <v>44417</v>
      </c>
      <c r="E47" s="10">
        <v>44530</v>
      </c>
      <c r="F47" s="62">
        <v>11980.5</v>
      </c>
    </row>
    <row r="48" spans="1:6" ht="28.5">
      <c r="A48" s="88" t="s">
        <v>390</v>
      </c>
      <c r="B48" s="88" t="s">
        <v>572</v>
      </c>
      <c r="C48" s="8" t="s">
        <v>573</v>
      </c>
      <c r="D48" s="10">
        <v>44221</v>
      </c>
      <c r="E48" s="10">
        <v>44540</v>
      </c>
      <c r="F48" s="62">
        <v>75000</v>
      </c>
    </row>
    <row r="49" spans="1:13" ht="28.5">
      <c r="A49" s="87" t="s">
        <v>390</v>
      </c>
      <c r="B49" s="85" t="s">
        <v>574</v>
      </c>
      <c r="C49" s="8" t="s">
        <v>211</v>
      </c>
      <c r="D49" s="10">
        <v>44480</v>
      </c>
      <c r="E49" s="10">
        <v>44547</v>
      </c>
      <c r="F49" s="62">
        <v>39480</v>
      </c>
    </row>
    <row r="50" spans="1:13" ht="28.5">
      <c r="A50" s="87" t="s">
        <v>12</v>
      </c>
      <c r="B50" s="88" t="s">
        <v>575</v>
      </c>
      <c r="C50" s="8" t="s">
        <v>101</v>
      </c>
      <c r="D50" s="10">
        <v>44211</v>
      </c>
      <c r="E50" s="10">
        <v>44552</v>
      </c>
      <c r="F50" s="62">
        <v>107910</v>
      </c>
    </row>
    <row r="51" spans="1:13">
      <c r="A51" s="88" t="s">
        <v>9</v>
      </c>
      <c r="B51" s="88" t="s">
        <v>576</v>
      </c>
      <c r="C51" s="8" t="s">
        <v>577</v>
      </c>
      <c r="D51" s="10">
        <v>44287</v>
      </c>
      <c r="E51" s="10">
        <v>44554</v>
      </c>
      <c r="F51" s="62">
        <v>20000</v>
      </c>
    </row>
    <row r="52" spans="1:13" ht="28.5">
      <c r="A52" s="87" t="s">
        <v>390</v>
      </c>
      <c r="B52" s="86" t="s">
        <v>578</v>
      </c>
      <c r="C52" s="8" t="s">
        <v>579</v>
      </c>
      <c r="D52" s="10">
        <v>44484</v>
      </c>
      <c r="E52" s="10">
        <v>44554</v>
      </c>
      <c r="F52" s="62">
        <v>9600</v>
      </c>
    </row>
    <row r="53" spans="1:13" ht="28.5">
      <c r="A53" s="88" t="s">
        <v>390</v>
      </c>
      <c r="B53" s="85" t="s">
        <v>580</v>
      </c>
      <c r="C53" s="42" t="s">
        <v>32</v>
      </c>
      <c r="D53" s="12">
        <v>43411</v>
      </c>
      <c r="E53" s="12">
        <v>44561</v>
      </c>
      <c r="F53" s="62">
        <v>875123</v>
      </c>
    </row>
    <row r="54" spans="1:13" ht="28.5">
      <c r="A54" s="88" t="s">
        <v>390</v>
      </c>
      <c r="B54" s="86" t="s">
        <v>581</v>
      </c>
      <c r="C54" s="16" t="s">
        <v>32</v>
      </c>
      <c r="D54" s="12">
        <v>43817</v>
      </c>
      <c r="E54" s="12">
        <v>44561</v>
      </c>
      <c r="F54" s="62">
        <v>731067</v>
      </c>
    </row>
    <row r="55" spans="1:13">
      <c r="A55" s="85" t="s">
        <v>582</v>
      </c>
      <c r="B55" s="86" t="s">
        <v>583</v>
      </c>
      <c r="C55" s="16" t="s">
        <v>584</v>
      </c>
      <c r="D55" s="12">
        <v>43497</v>
      </c>
      <c r="E55" s="12">
        <v>44592</v>
      </c>
      <c r="F55" s="62">
        <v>115617.60000000001</v>
      </c>
    </row>
    <row r="56" spans="1:13" s="5" customFormat="1" ht="28.5">
      <c r="A56" s="86" t="s">
        <v>390</v>
      </c>
      <c r="B56" s="88" t="s">
        <v>585</v>
      </c>
      <c r="C56" s="8" t="s">
        <v>532</v>
      </c>
      <c r="D56" s="10">
        <v>44440</v>
      </c>
      <c r="E56" s="10">
        <v>44592</v>
      </c>
      <c r="F56" s="62">
        <v>6650</v>
      </c>
      <c r="G56" s="7"/>
      <c r="H56" s="7"/>
      <c r="I56" s="7"/>
      <c r="J56" s="7"/>
      <c r="K56" s="7"/>
      <c r="L56" s="7"/>
      <c r="M56" s="7"/>
    </row>
    <row r="57" spans="1:13" ht="28.5">
      <c r="A57" s="86" t="s">
        <v>390</v>
      </c>
      <c r="B57" s="88" t="s">
        <v>585</v>
      </c>
      <c r="C57" s="8" t="s">
        <v>517</v>
      </c>
      <c r="D57" s="10">
        <v>44440</v>
      </c>
      <c r="E57" s="10">
        <v>44592</v>
      </c>
      <c r="F57" s="62">
        <v>6800</v>
      </c>
      <c r="G57" s="5"/>
      <c r="H57" s="5"/>
      <c r="I57" s="5"/>
      <c r="J57" s="5"/>
      <c r="K57" s="5"/>
      <c r="L57" s="5"/>
      <c r="M57" s="45"/>
    </row>
    <row r="58" spans="1:13" s="5" customFormat="1" ht="28.5">
      <c r="A58" s="86" t="s">
        <v>390</v>
      </c>
      <c r="B58" s="85" t="s">
        <v>585</v>
      </c>
      <c r="C58" s="8" t="s">
        <v>586</v>
      </c>
      <c r="D58" s="10">
        <v>44440</v>
      </c>
      <c r="E58" s="10">
        <v>44592</v>
      </c>
      <c r="F58" s="62">
        <v>6053</v>
      </c>
      <c r="G58" s="7"/>
      <c r="H58" s="7"/>
      <c r="I58" s="7"/>
      <c r="J58" s="7"/>
      <c r="K58" s="7"/>
      <c r="L58" s="7"/>
      <c r="M58" s="7"/>
    </row>
    <row r="59" spans="1:13" s="5" customFormat="1" ht="28.5">
      <c r="A59" s="86" t="s">
        <v>390</v>
      </c>
      <c r="B59" s="88" t="s">
        <v>585</v>
      </c>
      <c r="C59" s="8" t="s">
        <v>416</v>
      </c>
      <c r="D59" s="10">
        <v>44440</v>
      </c>
      <c r="E59" s="10">
        <v>44592</v>
      </c>
      <c r="F59" s="62">
        <v>6800</v>
      </c>
      <c r="H59" s="7"/>
      <c r="M59" s="45"/>
    </row>
    <row r="60" spans="1:13" s="5" customFormat="1" ht="28.5">
      <c r="A60" s="86" t="s">
        <v>390</v>
      </c>
      <c r="B60" s="88" t="s">
        <v>585</v>
      </c>
      <c r="C60" s="8" t="s">
        <v>587</v>
      </c>
      <c r="D60" s="10">
        <v>44440</v>
      </c>
      <c r="E60" s="10">
        <v>44592</v>
      </c>
      <c r="F60" s="62">
        <v>6800</v>
      </c>
      <c r="M60" s="45"/>
    </row>
    <row r="61" spans="1:13" s="5" customFormat="1">
      <c r="A61" s="87" t="s">
        <v>479</v>
      </c>
      <c r="B61" s="85" t="s">
        <v>588</v>
      </c>
      <c r="C61" s="8" t="s">
        <v>481</v>
      </c>
      <c r="D61" s="10">
        <v>44511</v>
      </c>
      <c r="E61" s="10">
        <v>44603</v>
      </c>
      <c r="F61" s="62">
        <v>19920</v>
      </c>
      <c r="M61" s="45"/>
    </row>
    <row r="62" spans="1:13" s="5" customFormat="1" ht="28.5">
      <c r="A62" s="86" t="s">
        <v>479</v>
      </c>
      <c r="B62" s="86" t="s">
        <v>589</v>
      </c>
      <c r="C62" s="42" t="s">
        <v>590</v>
      </c>
      <c r="D62" s="12">
        <v>44508</v>
      </c>
      <c r="E62" s="12">
        <v>44615</v>
      </c>
      <c r="F62" s="54">
        <v>71551</v>
      </c>
      <c r="M62" s="45"/>
    </row>
    <row r="63" spans="1:13" ht="28.5">
      <c r="A63" s="88" t="s">
        <v>390</v>
      </c>
      <c r="B63" s="88" t="s">
        <v>527</v>
      </c>
      <c r="C63" s="8" t="s">
        <v>532</v>
      </c>
      <c r="D63" s="10">
        <v>44260</v>
      </c>
      <c r="E63" s="10">
        <v>44620</v>
      </c>
      <c r="F63" s="62">
        <v>9984</v>
      </c>
      <c r="G63" s="5"/>
      <c r="H63" s="5"/>
      <c r="I63" s="5"/>
      <c r="J63" s="5"/>
      <c r="K63" s="5"/>
      <c r="L63" s="5"/>
      <c r="M63" s="5"/>
    </row>
    <row r="64" spans="1:13" s="5" customFormat="1" ht="28.5">
      <c r="A64" s="86" t="s">
        <v>390</v>
      </c>
      <c r="B64" s="91" t="s">
        <v>591</v>
      </c>
      <c r="C64" s="8" t="s">
        <v>592</v>
      </c>
      <c r="D64" s="10">
        <v>44440</v>
      </c>
      <c r="E64" s="10">
        <v>44621</v>
      </c>
      <c r="F64" s="62">
        <v>5400</v>
      </c>
      <c r="G64" s="7"/>
      <c r="H64" s="7"/>
      <c r="I64" s="7"/>
      <c r="J64" s="7"/>
      <c r="K64" s="7"/>
      <c r="L64" s="7"/>
      <c r="M64" s="7"/>
    </row>
    <row r="65" spans="1:13">
      <c r="A65" s="87" t="s">
        <v>410</v>
      </c>
      <c r="B65" s="86" t="s">
        <v>593</v>
      </c>
      <c r="C65" s="16" t="s">
        <v>11</v>
      </c>
      <c r="D65" s="12">
        <v>43381</v>
      </c>
      <c r="E65" s="12">
        <v>44645</v>
      </c>
      <c r="F65" s="62">
        <v>475622</v>
      </c>
      <c r="G65" s="5"/>
      <c r="H65" s="5"/>
      <c r="I65" s="5"/>
      <c r="J65" s="5"/>
      <c r="K65" s="5"/>
      <c r="L65" s="5"/>
      <c r="M65" s="45"/>
    </row>
    <row r="66" spans="1:13">
      <c r="A66" s="87" t="s">
        <v>594</v>
      </c>
      <c r="B66" s="85" t="s">
        <v>595</v>
      </c>
      <c r="C66" s="8" t="s">
        <v>596</v>
      </c>
      <c r="D66" s="10">
        <v>44515</v>
      </c>
      <c r="E66" s="10">
        <v>44645</v>
      </c>
      <c r="F66" s="62">
        <v>64516.2</v>
      </c>
    </row>
    <row r="67" spans="1:13" ht="28.5">
      <c r="A67" s="86" t="s">
        <v>390</v>
      </c>
      <c r="B67" s="85" t="s">
        <v>597</v>
      </c>
      <c r="C67" s="42" t="s">
        <v>598</v>
      </c>
      <c r="D67" s="12">
        <v>43122</v>
      </c>
      <c r="E67" s="12">
        <v>44651</v>
      </c>
      <c r="F67" s="62">
        <v>714507</v>
      </c>
    </row>
    <row r="68" spans="1:13" ht="27.6" customHeight="1">
      <c r="A68" s="86" t="s">
        <v>599</v>
      </c>
      <c r="B68" s="86" t="s">
        <v>600</v>
      </c>
      <c r="C68" s="16" t="s">
        <v>601</v>
      </c>
      <c r="D68" s="12">
        <v>43282</v>
      </c>
      <c r="E68" s="12">
        <v>44651</v>
      </c>
      <c r="F68" s="62">
        <v>124223.5</v>
      </c>
    </row>
    <row r="69" spans="1:13" ht="28.5">
      <c r="A69" s="86" t="s">
        <v>390</v>
      </c>
      <c r="B69" s="85" t="s">
        <v>602</v>
      </c>
      <c r="C69" s="11" t="s">
        <v>11</v>
      </c>
      <c r="D69" s="12">
        <v>43362</v>
      </c>
      <c r="E69" s="12">
        <v>44651</v>
      </c>
      <c r="F69" s="62">
        <v>203910</v>
      </c>
      <c r="G69" s="5"/>
      <c r="H69" s="5"/>
      <c r="I69" s="5"/>
      <c r="J69" s="5"/>
      <c r="K69" s="5"/>
      <c r="L69" s="5"/>
      <c r="M69" s="5"/>
    </row>
    <row r="70" spans="1:13" s="5" customFormat="1">
      <c r="A70" s="86" t="s">
        <v>599</v>
      </c>
      <c r="B70" s="86" t="s">
        <v>603</v>
      </c>
      <c r="C70" s="16" t="s">
        <v>604</v>
      </c>
      <c r="D70" s="12">
        <v>43374</v>
      </c>
      <c r="E70" s="12">
        <v>44651</v>
      </c>
      <c r="F70" s="62">
        <v>286103</v>
      </c>
      <c r="G70" s="7"/>
      <c r="H70" s="7"/>
      <c r="I70" s="7"/>
      <c r="J70" s="7"/>
      <c r="K70" s="7"/>
      <c r="L70" s="7"/>
      <c r="M70" s="7"/>
    </row>
    <row r="71" spans="1:13" ht="28.5">
      <c r="A71" s="88" t="s">
        <v>390</v>
      </c>
      <c r="B71" s="86" t="s">
        <v>16</v>
      </c>
      <c r="C71" s="16" t="s">
        <v>392</v>
      </c>
      <c r="D71" s="12">
        <v>43403</v>
      </c>
      <c r="E71" s="12">
        <v>44651</v>
      </c>
      <c r="F71" s="62">
        <v>942274</v>
      </c>
    </row>
    <row r="72" spans="1:13" s="5" customFormat="1">
      <c r="A72" s="86" t="s">
        <v>479</v>
      </c>
      <c r="B72" s="86" t="s">
        <v>605</v>
      </c>
      <c r="C72" s="16" t="s">
        <v>606</v>
      </c>
      <c r="D72" s="12">
        <v>43580</v>
      </c>
      <c r="E72" s="12">
        <v>44651</v>
      </c>
      <c r="F72" s="62">
        <v>538902</v>
      </c>
    </row>
    <row r="73" spans="1:13">
      <c r="A73" s="87" t="s">
        <v>479</v>
      </c>
      <c r="B73" s="85" t="s">
        <v>607</v>
      </c>
      <c r="C73" s="16" t="s">
        <v>606</v>
      </c>
      <c r="D73" s="12">
        <v>43580</v>
      </c>
      <c r="E73" s="12">
        <v>44651</v>
      </c>
      <c r="F73" s="62">
        <v>525619.5</v>
      </c>
      <c r="G73" s="5"/>
      <c r="H73" s="5"/>
      <c r="I73" s="5"/>
      <c r="J73" s="5"/>
      <c r="K73" s="5"/>
      <c r="L73" s="5"/>
      <c r="M73" s="45"/>
    </row>
    <row r="74" spans="1:13">
      <c r="A74" s="86" t="s">
        <v>168</v>
      </c>
      <c r="B74" s="86" t="s">
        <v>608</v>
      </c>
      <c r="C74" s="16" t="s">
        <v>11</v>
      </c>
      <c r="D74" s="12">
        <v>43592</v>
      </c>
      <c r="E74" s="12">
        <v>44651</v>
      </c>
      <c r="F74" s="54">
        <v>1112467</v>
      </c>
      <c r="G74" s="5"/>
      <c r="H74" s="5"/>
      <c r="I74" s="5"/>
      <c r="J74" s="5"/>
      <c r="K74" s="5"/>
      <c r="L74" s="5"/>
      <c r="M74" s="5"/>
    </row>
    <row r="75" spans="1:13" s="5" customFormat="1" ht="28.5">
      <c r="A75" s="86" t="s">
        <v>609</v>
      </c>
      <c r="B75" s="85" t="s">
        <v>610</v>
      </c>
      <c r="C75" s="16" t="s">
        <v>58</v>
      </c>
      <c r="D75" s="12">
        <v>43613</v>
      </c>
      <c r="E75" s="12">
        <v>44651</v>
      </c>
      <c r="F75" s="62">
        <v>699002</v>
      </c>
    </row>
    <row r="76" spans="1:13" s="5" customFormat="1" ht="28.5">
      <c r="A76" s="86" t="s">
        <v>609</v>
      </c>
      <c r="B76" s="85" t="s">
        <v>610</v>
      </c>
      <c r="C76" s="42" t="s">
        <v>342</v>
      </c>
      <c r="D76" s="12">
        <v>43613</v>
      </c>
      <c r="E76" s="12">
        <v>44651</v>
      </c>
      <c r="F76" s="62">
        <v>713086</v>
      </c>
      <c r="M76" s="45"/>
    </row>
    <row r="77" spans="1:13" s="5" customFormat="1">
      <c r="A77" s="86" t="s">
        <v>599</v>
      </c>
      <c r="B77" s="86" t="s">
        <v>611</v>
      </c>
      <c r="C77" s="42" t="s">
        <v>601</v>
      </c>
      <c r="D77" s="12">
        <v>43670</v>
      </c>
      <c r="E77" s="12">
        <v>44651</v>
      </c>
      <c r="F77" s="54">
        <v>571497</v>
      </c>
      <c r="G77" s="7"/>
      <c r="H77" s="7"/>
      <c r="I77" s="7"/>
      <c r="J77" s="7"/>
      <c r="K77" s="7"/>
      <c r="L77" s="7"/>
      <c r="M77" s="7"/>
    </row>
    <row r="78" spans="1:13" s="5" customFormat="1" ht="28.5">
      <c r="A78" s="88" t="s">
        <v>390</v>
      </c>
      <c r="B78" s="85" t="s">
        <v>612</v>
      </c>
      <c r="C78" s="42" t="s">
        <v>613</v>
      </c>
      <c r="D78" s="12">
        <v>43739</v>
      </c>
      <c r="E78" s="12">
        <v>44651</v>
      </c>
      <c r="F78" s="62">
        <v>139350</v>
      </c>
      <c r="G78" s="7"/>
      <c r="H78" s="7"/>
      <c r="I78" s="7"/>
      <c r="J78" s="7"/>
      <c r="K78" s="7"/>
      <c r="L78" s="7"/>
      <c r="M78" s="7"/>
    </row>
    <row r="79" spans="1:13" s="5" customFormat="1" ht="28.5">
      <c r="A79" s="86" t="s">
        <v>390</v>
      </c>
      <c r="B79" s="85" t="s">
        <v>614</v>
      </c>
      <c r="C79" s="11" t="s">
        <v>11</v>
      </c>
      <c r="D79" s="12">
        <v>43777</v>
      </c>
      <c r="E79" s="12">
        <v>44651</v>
      </c>
      <c r="F79" s="62">
        <f>226660+83580</f>
        <v>310240</v>
      </c>
      <c r="G79" s="7"/>
      <c r="H79" s="7"/>
      <c r="I79" s="7"/>
      <c r="J79" s="7"/>
      <c r="K79" s="7"/>
      <c r="L79" s="7"/>
      <c r="M79" s="7"/>
    </row>
    <row r="80" spans="1:13" s="5" customFormat="1">
      <c r="A80" s="86" t="s">
        <v>599</v>
      </c>
      <c r="B80" s="86" t="s">
        <v>615</v>
      </c>
      <c r="C80" s="16" t="s">
        <v>616</v>
      </c>
      <c r="D80" s="12">
        <v>43895</v>
      </c>
      <c r="E80" s="12">
        <v>44651</v>
      </c>
      <c r="F80" s="62">
        <v>119040</v>
      </c>
    </row>
    <row r="81" spans="1:13" ht="36" customHeight="1">
      <c r="A81" s="88" t="s">
        <v>390</v>
      </c>
      <c r="B81" s="86" t="s">
        <v>617</v>
      </c>
      <c r="C81" s="8" t="s">
        <v>618</v>
      </c>
      <c r="D81" s="10">
        <v>43922</v>
      </c>
      <c r="E81" s="10">
        <v>44651</v>
      </c>
      <c r="F81" s="62">
        <v>137178</v>
      </c>
    </row>
    <row r="82" spans="1:13">
      <c r="A82" s="87" t="s">
        <v>619</v>
      </c>
      <c r="B82" s="86" t="s">
        <v>620</v>
      </c>
      <c r="C82" s="8" t="s">
        <v>35</v>
      </c>
      <c r="D82" s="10">
        <v>44013</v>
      </c>
      <c r="E82" s="10">
        <v>44651</v>
      </c>
      <c r="F82" s="62">
        <v>751310</v>
      </c>
    </row>
    <row r="83" spans="1:13" ht="28.5">
      <c r="A83" s="86" t="s">
        <v>390</v>
      </c>
      <c r="B83" s="86" t="s">
        <v>621</v>
      </c>
      <c r="C83" s="8" t="s">
        <v>42</v>
      </c>
      <c r="D83" s="10">
        <v>44081</v>
      </c>
      <c r="E83" s="10">
        <v>44651</v>
      </c>
      <c r="F83" s="54">
        <v>798827</v>
      </c>
    </row>
    <row r="84" spans="1:13" ht="28.5">
      <c r="A84" s="86" t="s">
        <v>390</v>
      </c>
      <c r="B84" s="86" t="s">
        <v>622</v>
      </c>
      <c r="C84" s="8" t="s">
        <v>623</v>
      </c>
      <c r="D84" s="10">
        <v>44091</v>
      </c>
      <c r="E84" s="10">
        <v>44651</v>
      </c>
      <c r="F84" s="62">
        <v>280340</v>
      </c>
      <c r="G84" s="5"/>
      <c r="H84" s="5"/>
      <c r="I84" s="5"/>
      <c r="J84" s="5"/>
      <c r="K84" s="5"/>
      <c r="L84" s="5"/>
      <c r="M84" s="5"/>
    </row>
    <row r="85" spans="1:13" ht="43.5">
      <c r="A85" s="86" t="s">
        <v>390</v>
      </c>
      <c r="B85" s="86" t="s">
        <v>624</v>
      </c>
      <c r="C85" s="8" t="s">
        <v>625</v>
      </c>
      <c r="D85" s="10">
        <v>44109</v>
      </c>
      <c r="E85" s="10">
        <v>44651</v>
      </c>
      <c r="F85" s="62">
        <v>74150</v>
      </c>
    </row>
    <row r="86" spans="1:13" ht="28.5">
      <c r="A86" s="86" t="s">
        <v>390</v>
      </c>
      <c r="B86" s="88" t="s">
        <v>626</v>
      </c>
      <c r="C86" s="8" t="s">
        <v>31</v>
      </c>
      <c r="D86" s="10">
        <v>44169</v>
      </c>
      <c r="E86" s="10">
        <v>44651</v>
      </c>
      <c r="F86" s="62">
        <v>286602</v>
      </c>
    </row>
    <row r="87" spans="1:13">
      <c r="A87" s="86" t="s">
        <v>168</v>
      </c>
      <c r="B87" s="85" t="s">
        <v>627</v>
      </c>
      <c r="C87" s="8" t="s">
        <v>628</v>
      </c>
      <c r="D87" s="10">
        <v>44348</v>
      </c>
      <c r="E87" s="10">
        <v>44651</v>
      </c>
      <c r="F87" s="62">
        <v>336367</v>
      </c>
    </row>
    <row r="88" spans="1:13">
      <c r="A88" s="87" t="s">
        <v>168</v>
      </c>
      <c r="B88" s="85" t="s">
        <v>629</v>
      </c>
      <c r="C88" s="8" t="s">
        <v>628</v>
      </c>
      <c r="D88" s="10">
        <v>44348</v>
      </c>
      <c r="E88" s="10">
        <v>44651</v>
      </c>
      <c r="F88" s="62">
        <v>336633</v>
      </c>
      <c r="G88" s="5"/>
      <c r="H88" s="5"/>
      <c r="I88" s="5"/>
      <c r="J88" s="5"/>
      <c r="K88" s="5"/>
      <c r="L88" s="5"/>
      <c r="M88" s="5"/>
    </row>
    <row r="89" spans="1:13" s="5" customFormat="1" ht="28.5">
      <c r="A89" s="87" t="s">
        <v>390</v>
      </c>
      <c r="B89" s="85" t="s">
        <v>130</v>
      </c>
      <c r="C89" s="8" t="s">
        <v>24</v>
      </c>
      <c r="D89" s="10">
        <v>44413</v>
      </c>
      <c r="E89" s="10">
        <v>44651</v>
      </c>
      <c r="F89" s="62">
        <v>190970</v>
      </c>
      <c r="G89" s="7"/>
      <c r="H89" s="7"/>
      <c r="I89" s="7"/>
      <c r="J89" s="7"/>
      <c r="K89" s="7"/>
      <c r="L89" s="7"/>
      <c r="M89" s="7"/>
    </row>
    <row r="90" spans="1:13" ht="28.5">
      <c r="A90" s="86" t="s">
        <v>390</v>
      </c>
      <c r="B90" s="85" t="s">
        <v>482</v>
      </c>
      <c r="C90" s="8" t="s">
        <v>24</v>
      </c>
      <c r="D90" s="10">
        <v>44413</v>
      </c>
      <c r="E90" s="10">
        <v>44651</v>
      </c>
      <c r="F90" s="62">
        <v>128720</v>
      </c>
    </row>
    <row r="91" spans="1:13">
      <c r="A91" s="88" t="s">
        <v>505</v>
      </c>
      <c r="B91" s="88" t="s">
        <v>344</v>
      </c>
      <c r="C91" s="8" t="s">
        <v>630</v>
      </c>
      <c r="D91" s="10">
        <v>44440</v>
      </c>
      <c r="E91" s="10">
        <v>44651</v>
      </c>
      <c r="F91" s="62">
        <v>20000</v>
      </c>
    </row>
    <row r="92" spans="1:13" ht="28.5">
      <c r="A92" s="88" t="s">
        <v>390</v>
      </c>
      <c r="B92" s="88" t="s">
        <v>631</v>
      </c>
      <c r="C92" s="8" t="s">
        <v>11</v>
      </c>
      <c r="D92" s="10">
        <v>44440</v>
      </c>
      <c r="E92" s="10">
        <v>44651</v>
      </c>
      <c r="F92" s="62">
        <v>12750</v>
      </c>
    </row>
    <row r="93" spans="1:13" ht="28.5">
      <c r="A93" s="86" t="s">
        <v>390</v>
      </c>
      <c r="B93" s="91" t="s">
        <v>591</v>
      </c>
      <c r="C93" s="8" t="s">
        <v>632</v>
      </c>
      <c r="D93" s="10">
        <v>44440</v>
      </c>
      <c r="E93" s="10">
        <v>44651</v>
      </c>
      <c r="F93" s="62">
        <v>10757</v>
      </c>
      <c r="G93" s="5"/>
      <c r="H93" s="5"/>
      <c r="I93" s="5"/>
      <c r="J93" s="5"/>
      <c r="K93" s="5"/>
      <c r="L93" s="5"/>
      <c r="M93" s="5"/>
    </row>
    <row r="94" spans="1:13">
      <c r="A94" s="87" t="s">
        <v>505</v>
      </c>
      <c r="B94" s="85" t="s">
        <v>344</v>
      </c>
      <c r="C94" s="8" t="s">
        <v>633</v>
      </c>
      <c r="D94" s="10">
        <v>44440</v>
      </c>
      <c r="E94" s="10">
        <v>44651</v>
      </c>
      <c r="F94" s="62">
        <v>20000</v>
      </c>
    </row>
    <row r="95" spans="1:13">
      <c r="A95" s="86" t="s">
        <v>505</v>
      </c>
      <c r="B95" s="85" t="s">
        <v>344</v>
      </c>
      <c r="C95" s="8" t="s">
        <v>69</v>
      </c>
      <c r="D95" s="10">
        <v>44440</v>
      </c>
      <c r="E95" s="10">
        <v>44651</v>
      </c>
      <c r="F95" s="62">
        <v>21360</v>
      </c>
    </row>
    <row r="96" spans="1:13">
      <c r="A96" s="86" t="s">
        <v>505</v>
      </c>
      <c r="B96" s="88" t="s">
        <v>344</v>
      </c>
      <c r="C96" s="8" t="s">
        <v>66</v>
      </c>
      <c r="D96" s="10">
        <v>44440</v>
      </c>
      <c r="E96" s="10">
        <v>44651</v>
      </c>
      <c r="F96" s="62">
        <v>20000</v>
      </c>
    </row>
    <row r="97" spans="1:13" ht="28.5">
      <c r="A97" s="86" t="s">
        <v>505</v>
      </c>
      <c r="B97" s="88" t="s">
        <v>344</v>
      </c>
      <c r="C97" s="8" t="s">
        <v>634</v>
      </c>
      <c r="D97" s="10">
        <v>44440</v>
      </c>
      <c r="E97" s="10">
        <v>44651</v>
      </c>
      <c r="F97" s="62">
        <v>19300</v>
      </c>
    </row>
    <row r="98" spans="1:13">
      <c r="A98" s="86" t="s">
        <v>505</v>
      </c>
      <c r="B98" s="88" t="s">
        <v>344</v>
      </c>
      <c r="C98" s="8" t="s">
        <v>181</v>
      </c>
      <c r="D98" s="10">
        <v>44440</v>
      </c>
      <c r="E98" s="10">
        <v>44651</v>
      </c>
      <c r="F98" s="62">
        <v>19571</v>
      </c>
    </row>
    <row r="99" spans="1:13">
      <c r="A99" s="86" t="s">
        <v>505</v>
      </c>
      <c r="B99" s="88" t="s">
        <v>344</v>
      </c>
      <c r="C99" s="8" t="s">
        <v>60</v>
      </c>
      <c r="D99" s="10">
        <v>44440</v>
      </c>
      <c r="E99" s="10">
        <v>44651</v>
      </c>
      <c r="F99" s="62">
        <v>29500</v>
      </c>
    </row>
    <row r="100" spans="1:13">
      <c r="A100" s="87" t="s">
        <v>505</v>
      </c>
      <c r="B100" s="85" t="s">
        <v>344</v>
      </c>
      <c r="C100" s="8" t="s">
        <v>247</v>
      </c>
      <c r="D100" s="10">
        <v>44440</v>
      </c>
      <c r="E100" s="10">
        <v>44651</v>
      </c>
      <c r="F100" s="90">
        <v>16670</v>
      </c>
    </row>
    <row r="101" spans="1:13" ht="28.5">
      <c r="A101" s="87" t="s">
        <v>390</v>
      </c>
      <c r="B101" s="91" t="s">
        <v>591</v>
      </c>
      <c r="C101" s="8" t="s">
        <v>592</v>
      </c>
      <c r="D101" s="10">
        <v>44440</v>
      </c>
      <c r="E101" s="10">
        <v>44651</v>
      </c>
      <c r="F101" s="62">
        <v>21294</v>
      </c>
    </row>
    <row r="102" spans="1:13" s="5" customFormat="1">
      <c r="A102" s="88" t="s">
        <v>168</v>
      </c>
      <c r="B102" s="88" t="s">
        <v>635</v>
      </c>
      <c r="C102" s="8" t="s">
        <v>400</v>
      </c>
      <c r="D102" s="10">
        <v>44454</v>
      </c>
      <c r="E102" s="10">
        <v>44651</v>
      </c>
      <c r="F102" s="62">
        <v>81761.399999999994</v>
      </c>
      <c r="G102" s="7"/>
      <c r="H102" s="7"/>
      <c r="I102" s="7"/>
      <c r="J102" s="7"/>
      <c r="K102" s="7"/>
      <c r="L102" s="7"/>
      <c r="M102" s="7"/>
    </row>
    <row r="103" spans="1:13" ht="28.5">
      <c r="A103" s="86" t="s">
        <v>505</v>
      </c>
      <c r="B103" s="88" t="s">
        <v>636</v>
      </c>
      <c r="C103" s="8" t="s">
        <v>11</v>
      </c>
      <c r="D103" s="10">
        <v>44469</v>
      </c>
      <c r="E103" s="10">
        <v>44651</v>
      </c>
      <c r="F103" s="62">
        <v>89155.6</v>
      </c>
    </row>
    <row r="104" spans="1:13" ht="28.5">
      <c r="A104" s="86" t="s">
        <v>390</v>
      </c>
      <c r="B104" s="88" t="s">
        <v>637</v>
      </c>
      <c r="C104" s="8" t="s">
        <v>638</v>
      </c>
      <c r="D104" s="10">
        <v>44469</v>
      </c>
      <c r="E104" s="10">
        <v>44651</v>
      </c>
      <c r="F104" s="62">
        <v>12000</v>
      </c>
    </row>
    <row r="105" spans="1:13" ht="28.5">
      <c r="A105" s="87" t="s">
        <v>390</v>
      </c>
      <c r="B105" s="85" t="s">
        <v>637</v>
      </c>
      <c r="C105" s="8" t="s">
        <v>639</v>
      </c>
      <c r="D105" s="10">
        <v>44469</v>
      </c>
      <c r="E105" s="10">
        <v>44651</v>
      </c>
      <c r="F105" s="62">
        <v>12000</v>
      </c>
    </row>
    <row r="106" spans="1:13">
      <c r="A106" s="88" t="s">
        <v>168</v>
      </c>
      <c r="B106" s="88" t="s">
        <v>640</v>
      </c>
      <c r="C106" s="8" t="s">
        <v>211</v>
      </c>
      <c r="D106" s="10">
        <v>44484</v>
      </c>
      <c r="E106" s="10">
        <v>44651</v>
      </c>
      <c r="F106" s="62">
        <v>58380</v>
      </c>
    </row>
    <row r="107" spans="1:13">
      <c r="A107" s="86" t="s">
        <v>39</v>
      </c>
      <c r="B107" s="85" t="s">
        <v>641</v>
      </c>
      <c r="C107" s="8" t="s">
        <v>94</v>
      </c>
      <c r="D107" s="10">
        <v>44494</v>
      </c>
      <c r="E107" s="10">
        <v>44651</v>
      </c>
      <c r="F107" s="62">
        <v>50964</v>
      </c>
      <c r="G107" s="5"/>
      <c r="H107" s="5"/>
      <c r="I107" s="5"/>
      <c r="J107" s="5"/>
      <c r="K107" s="5"/>
      <c r="L107" s="5"/>
      <c r="M107" s="5"/>
    </row>
    <row r="108" spans="1:13" ht="28.5">
      <c r="A108" s="87" t="s">
        <v>390</v>
      </c>
      <c r="B108" s="85" t="s">
        <v>302</v>
      </c>
      <c r="C108" s="8" t="s">
        <v>42</v>
      </c>
      <c r="D108" s="10">
        <v>44501</v>
      </c>
      <c r="E108" s="10">
        <v>44651</v>
      </c>
      <c r="F108" s="62">
        <v>80880</v>
      </c>
    </row>
    <row r="109" spans="1:13" ht="28.5">
      <c r="A109" s="86" t="s">
        <v>642</v>
      </c>
      <c r="B109" s="88" t="s">
        <v>643</v>
      </c>
      <c r="C109" s="8" t="s">
        <v>400</v>
      </c>
      <c r="D109" s="10">
        <v>44501</v>
      </c>
      <c r="E109" s="10">
        <v>44651</v>
      </c>
      <c r="F109" s="62">
        <v>79413</v>
      </c>
    </row>
    <row r="110" spans="1:13" ht="28.5">
      <c r="A110" s="87" t="s">
        <v>390</v>
      </c>
      <c r="B110" s="86" t="s">
        <v>644</v>
      </c>
      <c r="C110" s="8" t="s">
        <v>645</v>
      </c>
      <c r="D110" s="10">
        <v>44501</v>
      </c>
      <c r="E110" s="10">
        <v>44651</v>
      </c>
      <c r="F110" s="62">
        <v>45000</v>
      </c>
    </row>
    <row r="111" spans="1:13" s="5" customFormat="1" ht="28.5">
      <c r="A111" s="87" t="s">
        <v>390</v>
      </c>
      <c r="B111" s="86" t="s">
        <v>646</v>
      </c>
      <c r="C111" s="8" t="s">
        <v>647</v>
      </c>
      <c r="D111" s="10">
        <v>44532</v>
      </c>
      <c r="E111" s="10">
        <v>44651</v>
      </c>
      <c r="F111" s="62">
        <v>45000</v>
      </c>
      <c r="G111" s="7"/>
      <c r="H111" s="7"/>
      <c r="I111" s="7"/>
      <c r="J111" s="7"/>
      <c r="K111" s="7"/>
      <c r="L111" s="7"/>
      <c r="M111" s="7"/>
    </row>
    <row r="112" spans="1:13" ht="28.5">
      <c r="A112" s="86" t="s">
        <v>390</v>
      </c>
      <c r="B112" s="85" t="s">
        <v>648</v>
      </c>
      <c r="C112" s="8" t="s">
        <v>142</v>
      </c>
      <c r="D112" s="10">
        <v>44592</v>
      </c>
      <c r="E112" s="10">
        <v>44651</v>
      </c>
      <c r="F112" s="62">
        <v>6800</v>
      </c>
    </row>
    <row r="113" spans="1:6">
      <c r="A113" s="86" t="s">
        <v>390</v>
      </c>
      <c r="B113" s="88" t="s">
        <v>648</v>
      </c>
      <c r="C113" s="8" t="s">
        <v>587</v>
      </c>
      <c r="D113" s="10">
        <v>44592</v>
      </c>
      <c r="E113" s="10">
        <v>44651</v>
      </c>
      <c r="F113" s="62">
        <v>5350</v>
      </c>
    </row>
    <row r="114" spans="1:6" ht="28.5">
      <c r="A114" s="220" t="s">
        <v>390</v>
      </c>
      <c r="B114" s="226" t="s">
        <v>648</v>
      </c>
      <c r="C114" s="221" t="s">
        <v>649</v>
      </c>
      <c r="D114" s="222">
        <v>44608</v>
      </c>
      <c r="E114" s="222">
        <v>44651</v>
      </c>
      <c r="F114" s="223">
        <v>7980</v>
      </c>
    </row>
    <row r="115" spans="1:6" ht="28.5">
      <c r="A115" s="224" t="s">
        <v>390</v>
      </c>
      <c r="B115" s="225" t="s">
        <v>648</v>
      </c>
      <c r="C115" s="158" t="s">
        <v>650</v>
      </c>
      <c r="D115" s="213">
        <v>44608</v>
      </c>
      <c r="E115" s="213">
        <v>44651</v>
      </c>
      <c r="F115" s="214">
        <v>7905.6</v>
      </c>
    </row>
  </sheetData>
  <phoneticPr fontId="24" type="noConversion"/>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B4C7-B9E1-410B-B667-6035A42CD35C}">
  <dimension ref="A1:M77"/>
  <sheetViews>
    <sheetView zoomScale="98" zoomScaleNormal="98" workbookViewId="0">
      <selection sqref="A1:XFD1"/>
    </sheetView>
  </sheetViews>
  <sheetFormatPr defaultColWidth="9.140625" defaultRowHeight="15"/>
  <cols>
    <col min="1" max="1" width="31.42578125" style="48" customWidth="1"/>
    <col min="2" max="2" width="52.42578125" style="48" customWidth="1"/>
    <col min="3" max="3" width="39.7109375" style="48" customWidth="1"/>
    <col min="4" max="4" width="20.5703125" style="14" customWidth="1"/>
    <col min="5" max="5" width="18.140625" style="14" customWidth="1"/>
    <col min="6" max="6" width="20" style="67" customWidth="1"/>
    <col min="7" max="16384" width="9.140625" style="7"/>
  </cols>
  <sheetData>
    <row r="1" spans="1:13" ht="30">
      <c r="A1" s="146" t="s">
        <v>0</v>
      </c>
      <c r="B1" s="146" t="s">
        <v>1</v>
      </c>
      <c r="C1" s="146" t="s">
        <v>2</v>
      </c>
      <c r="D1" s="147" t="s">
        <v>3</v>
      </c>
      <c r="E1" s="147" t="s">
        <v>4</v>
      </c>
      <c r="F1" s="148" t="s">
        <v>5</v>
      </c>
    </row>
    <row r="2" spans="1:13" s="5" customFormat="1">
      <c r="A2" s="16" t="s">
        <v>387</v>
      </c>
      <c r="B2" s="16" t="s">
        <v>651</v>
      </c>
      <c r="C2" s="11" t="s">
        <v>322</v>
      </c>
      <c r="D2" s="12">
        <v>42917</v>
      </c>
      <c r="E2" s="12">
        <v>43938</v>
      </c>
      <c r="F2" s="54">
        <v>491351.37999999995</v>
      </c>
    </row>
    <row r="3" spans="1:13" s="5" customFormat="1" ht="30.75" customHeight="1">
      <c r="A3" s="11" t="s">
        <v>510</v>
      </c>
      <c r="B3" s="16" t="s">
        <v>652</v>
      </c>
      <c r="C3" s="16" t="s">
        <v>211</v>
      </c>
      <c r="D3" s="12">
        <v>43392</v>
      </c>
      <c r="E3" s="10">
        <v>43951</v>
      </c>
      <c r="F3" s="54">
        <v>84762</v>
      </c>
      <c r="G3" s="7"/>
      <c r="H3" s="7"/>
      <c r="I3" s="7"/>
      <c r="J3" s="7"/>
      <c r="K3" s="7"/>
      <c r="L3" s="7"/>
      <c r="M3" s="7"/>
    </row>
    <row r="4" spans="1:13" s="5" customFormat="1">
      <c r="A4" s="11" t="s">
        <v>168</v>
      </c>
      <c r="B4" s="42" t="s">
        <v>653</v>
      </c>
      <c r="C4" s="16" t="s">
        <v>274</v>
      </c>
      <c r="D4" s="12">
        <v>43739</v>
      </c>
      <c r="E4" s="12">
        <v>43951</v>
      </c>
      <c r="F4" s="54">
        <v>17700</v>
      </c>
      <c r="G4" s="7"/>
      <c r="H4" s="7"/>
      <c r="I4" s="7"/>
      <c r="J4" s="7"/>
      <c r="K4" s="7"/>
      <c r="L4" s="7"/>
      <c r="M4" s="7"/>
    </row>
    <row r="5" spans="1:13" s="5" customFormat="1" ht="28.5">
      <c r="A5" s="16" t="s">
        <v>168</v>
      </c>
      <c r="B5" s="16" t="s">
        <v>654</v>
      </c>
      <c r="C5" s="16" t="s">
        <v>35</v>
      </c>
      <c r="D5" s="12">
        <v>43634</v>
      </c>
      <c r="E5" s="12">
        <v>43951</v>
      </c>
      <c r="F5" s="54">
        <v>25286</v>
      </c>
      <c r="G5" s="7"/>
      <c r="H5" s="7"/>
      <c r="I5" s="7"/>
      <c r="J5" s="7"/>
      <c r="K5" s="7"/>
      <c r="L5" s="7"/>
      <c r="M5" s="7"/>
    </row>
    <row r="6" spans="1:13" s="5" customFormat="1" ht="42" customHeight="1">
      <c r="A6" s="16" t="s">
        <v>390</v>
      </c>
      <c r="B6" s="16" t="s">
        <v>655</v>
      </c>
      <c r="C6" s="16" t="s">
        <v>656</v>
      </c>
      <c r="D6" s="12">
        <v>43868</v>
      </c>
      <c r="E6" s="12">
        <v>43959</v>
      </c>
      <c r="F6" s="62">
        <v>25000</v>
      </c>
      <c r="G6" s="7"/>
      <c r="H6" s="7"/>
      <c r="I6" s="7"/>
      <c r="J6" s="7"/>
      <c r="K6" s="7"/>
      <c r="L6" s="7"/>
      <c r="M6" s="7"/>
    </row>
    <row r="7" spans="1:13" s="5" customFormat="1" ht="27.75" customHeight="1">
      <c r="A7" s="11" t="s">
        <v>582</v>
      </c>
      <c r="B7" s="16" t="s">
        <v>657</v>
      </c>
      <c r="C7" s="16" t="s">
        <v>87</v>
      </c>
      <c r="D7" s="12">
        <v>43447</v>
      </c>
      <c r="E7" s="10">
        <v>44012</v>
      </c>
      <c r="F7" s="54">
        <v>74564</v>
      </c>
      <c r="G7" s="7"/>
      <c r="H7" s="7"/>
      <c r="I7" s="7"/>
      <c r="J7" s="7"/>
      <c r="K7" s="7"/>
      <c r="L7" s="7"/>
      <c r="M7" s="7"/>
    </row>
    <row r="8" spans="1:13" s="5" customFormat="1" ht="27" customHeight="1">
      <c r="A8" s="16" t="s">
        <v>510</v>
      </c>
      <c r="B8" s="42" t="s">
        <v>658</v>
      </c>
      <c r="C8" s="42" t="s">
        <v>94</v>
      </c>
      <c r="D8" s="12">
        <v>43634</v>
      </c>
      <c r="E8" s="12">
        <v>44029</v>
      </c>
      <c r="F8" s="54">
        <v>49974</v>
      </c>
      <c r="G8" s="7"/>
      <c r="H8" s="7"/>
      <c r="I8" s="7"/>
      <c r="J8" s="7"/>
      <c r="K8" s="7"/>
      <c r="L8" s="7"/>
      <c r="M8" s="7"/>
    </row>
    <row r="9" spans="1:13" s="5" customFormat="1" ht="39.75" customHeight="1">
      <c r="A9" s="11" t="s">
        <v>510</v>
      </c>
      <c r="B9" s="11" t="s">
        <v>659</v>
      </c>
      <c r="C9" s="11" t="s">
        <v>660</v>
      </c>
      <c r="D9" s="10">
        <v>42948</v>
      </c>
      <c r="E9" s="10">
        <v>44043</v>
      </c>
      <c r="F9" s="54">
        <v>154000</v>
      </c>
    </row>
    <row r="10" spans="1:13" s="6" customFormat="1" ht="29.25" customHeight="1">
      <c r="A10" s="11" t="s">
        <v>510</v>
      </c>
      <c r="B10" s="11" t="s">
        <v>659</v>
      </c>
      <c r="C10" s="16" t="s">
        <v>546</v>
      </c>
      <c r="D10" s="10">
        <v>42961</v>
      </c>
      <c r="E10" s="10">
        <v>44043</v>
      </c>
      <c r="F10" s="54">
        <v>203000</v>
      </c>
      <c r="G10" s="5"/>
      <c r="H10" s="5"/>
      <c r="I10" s="5"/>
      <c r="J10" s="5"/>
      <c r="K10" s="5"/>
      <c r="L10" s="5"/>
      <c r="M10" s="5"/>
    </row>
    <row r="11" spans="1:13" s="29" customFormat="1" ht="31.5" customHeight="1">
      <c r="A11" s="16" t="s">
        <v>510</v>
      </c>
      <c r="B11" s="42" t="s">
        <v>661</v>
      </c>
      <c r="C11" s="42" t="s">
        <v>662</v>
      </c>
      <c r="D11" s="12">
        <v>43136</v>
      </c>
      <c r="E11" s="12">
        <v>44043</v>
      </c>
      <c r="F11" s="54">
        <v>73000</v>
      </c>
      <c r="G11" s="5"/>
      <c r="H11" s="5"/>
      <c r="I11" s="5"/>
      <c r="J11" s="5"/>
      <c r="K11" s="5"/>
      <c r="L11" s="5"/>
      <c r="M11" s="45"/>
    </row>
    <row r="12" spans="1:13" s="29" customFormat="1" ht="33" customHeight="1">
      <c r="A12" s="11" t="s">
        <v>510</v>
      </c>
      <c r="B12" s="11" t="s">
        <v>659</v>
      </c>
      <c r="C12" s="11" t="s">
        <v>663</v>
      </c>
      <c r="D12" s="10">
        <v>42961</v>
      </c>
      <c r="E12" s="10">
        <v>44043</v>
      </c>
      <c r="F12" s="54">
        <v>92000</v>
      </c>
      <c r="G12" s="7"/>
      <c r="H12" s="7"/>
      <c r="I12" s="7"/>
      <c r="J12" s="7"/>
      <c r="K12" s="7"/>
      <c r="L12" s="7"/>
      <c r="M12" s="7"/>
    </row>
    <row r="13" spans="1:13" s="5" customFormat="1" ht="27.75" customHeight="1">
      <c r="A13" s="16" t="s">
        <v>510</v>
      </c>
      <c r="B13" s="16" t="s">
        <v>659</v>
      </c>
      <c r="C13" s="16" t="s">
        <v>664</v>
      </c>
      <c r="D13" s="12">
        <v>42961</v>
      </c>
      <c r="E13" s="12">
        <v>44043</v>
      </c>
      <c r="F13" s="54">
        <v>32500</v>
      </c>
    </row>
    <row r="14" spans="1:13" s="5" customFormat="1" ht="27.75" customHeight="1">
      <c r="A14" s="11" t="s">
        <v>168</v>
      </c>
      <c r="B14" s="16" t="s">
        <v>665</v>
      </c>
      <c r="C14" s="16" t="s">
        <v>419</v>
      </c>
      <c r="D14" s="12">
        <v>43298</v>
      </c>
      <c r="E14" s="12">
        <v>44043</v>
      </c>
      <c r="F14" s="54">
        <v>602019</v>
      </c>
      <c r="G14" s="7"/>
      <c r="H14" s="7"/>
      <c r="I14" s="7"/>
      <c r="J14" s="7"/>
      <c r="K14" s="7"/>
      <c r="L14" s="7"/>
      <c r="M14" s="7"/>
    </row>
    <row r="15" spans="1:13" s="5" customFormat="1" ht="42.75" customHeight="1">
      <c r="A15" s="16" t="s">
        <v>510</v>
      </c>
      <c r="B15" s="16" t="s">
        <v>659</v>
      </c>
      <c r="C15" s="16" t="s">
        <v>518</v>
      </c>
      <c r="D15" s="12">
        <v>42961</v>
      </c>
      <c r="E15" s="12">
        <v>44043</v>
      </c>
      <c r="F15" s="54">
        <v>64500</v>
      </c>
      <c r="G15" s="7"/>
      <c r="H15" s="7"/>
      <c r="I15" s="7"/>
      <c r="J15" s="7"/>
      <c r="K15" s="7"/>
      <c r="L15" s="7"/>
      <c r="M15" s="7"/>
    </row>
    <row r="16" spans="1:13" s="5" customFormat="1" ht="28.5">
      <c r="A16" s="16" t="s">
        <v>510</v>
      </c>
      <c r="B16" s="16" t="s">
        <v>666</v>
      </c>
      <c r="C16" s="16" t="s">
        <v>667</v>
      </c>
      <c r="D16" s="12">
        <v>43308</v>
      </c>
      <c r="E16" s="12">
        <v>44043</v>
      </c>
      <c r="F16" s="54">
        <v>61000</v>
      </c>
      <c r="G16" s="7"/>
      <c r="H16" s="7"/>
      <c r="I16" s="7"/>
      <c r="J16" s="7"/>
      <c r="K16" s="7"/>
      <c r="L16" s="7"/>
      <c r="M16" s="7"/>
    </row>
    <row r="17" spans="1:13" s="5" customFormat="1" ht="37.5" customHeight="1">
      <c r="A17" s="11" t="s">
        <v>510</v>
      </c>
      <c r="B17" s="42" t="s">
        <v>668</v>
      </c>
      <c r="C17" s="42" t="s">
        <v>669</v>
      </c>
      <c r="D17" s="12">
        <v>42961</v>
      </c>
      <c r="E17" s="12">
        <v>44043</v>
      </c>
      <c r="F17" s="54">
        <v>32500</v>
      </c>
      <c r="G17" s="7"/>
      <c r="H17" s="7"/>
      <c r="I17" s="7"/>
      <c r="J17" s="7"/>
      <c r="K17" s="7"/>
      <c r="L17" s="7"/>
      <c r="M17" s="7"/>
    </row>
    <row r="18" spans="1:13" s="5" customFormat="1" ht="28.5">
      <c r="A18" s="16" t="s">
        <v>510</v>
      </c>
      <c r="B18" s="16" t="s">
        <v>659</v>
      </c>
      <c r="C18" s="16" t="s">
        <v>670</v>
      </c>
      <c r="D18" s="12">
        <v>43136</v>
      </c>
      <c r="E18" s="12">
        <v>44043</v>
      </c>
      <c r="F18" s="54">
        <v>73000</v>
      </c>
    </row>
    <row r="19" spans="1:13" s="5" customFormat="1">
      <c r="A19" s="16" t="s">
        <v>398</v>
      </c>
      <c r="B19" s="42" t="s">
        <v>671</v>
      </c>
      <c r="C19" s="42" t="s">
        <v>672</v>
      </c>
      <c r="D19" s="12">
        <v>42957</v>
      </c>
      <c r="E19" s="12">
        <v>44052</v>
      </c>
      <c r="F19" s="54" t="s">
        <v>22</v>
      </c>
      <c r="G19" s="29"/>
      <c r="H19" s="29"/>
      <c r="I19" s="29"/>
      <c r="J19" s="29"/>
      <c r="K19" s="29"/>
      <c r="L19" s="29"/>
      <c r="M19" s="29"/>
    </row>
    <row r="20" spans="1:13" s="5" customFormat="1">
      <c r="A20" s="11" t="s">
        <v>398</v>
      </c>
      <c r="B20" s="42" t="s">
        <v>671</v>
      </c>
      <c r="C20" s="42" t="s">
        <v>673</v>
      </c>
      <c r="D20" s="12">
        <v>42957</v>
      </c>
      <c r="E20" s="12">
        <v>44052</v>
      </c>
      <c r="F20" s="54" t="s">
        <v>22</v>
      </c>
    </row>
    <row r="21" spans="1:13">
      <c r="A21" s="16" t="s">
        <v>398</v>
      </c>
      <c r="B21" s="42" t="s">
        <v>671</v>
      </c>
      <c r="C21" s="42" t="s">
        <v>674</v>
      </c>
      <c r="D21" s="12">
        <v>42957</v>
      </c>
      <c r="E21" s="12">
        <v>44052</v>
      </c>
      <c r="F21" s="54" t="s">
        <v>22</v>
      </c>
      <c r="G21" s="5"/>
      <c r="H21" s="5"/>
      <c r="I21" s="5"/>
      <c r="J21" s="5"/>
      <c r="K21" s="5"/>
      <c r="L21" s="5"/>
      <c r="M21" s="45"/>
    </row>
    <row r="22" spans="1:13" ht="28.5">
      <c r="A22" s="16" t="s">
        <v>398</v>
      </c>
      <c r="B22" s="42" t="s">
        <v>671</v>
      </c>
      <c r="C22" s="42" t="s">
        <v>675</v>
      </c>
      <c r="D22" s="12">
        <v>42957</v>
      </c>
      <c r="E22" s="12">
        <v>44052</v>
      </c>
      <c r="F22" s="54" t="s">
        <v>22</v>
      </c>
    </row>
    <row r="23" spans="1:13">
      <c r="A23" s="16" t="s">
        <v>398</v>
      </c>
      <c r="B23" s="42" t="s">
        <v>671</v>
      </c>
      <c r="C23" s="42" t="s">
        <v>676</v>
      </c>
      <c r="D23" s="12">
        <v>42957</v>
      </c>
      <c r="E23" s="12">
        <v>44052</v>
      </c>
      <c r="F23" s="54" t="s">
        <v>22</v>
      </c>
    </row>
    <row r="24" spans="1:13">
      <c r="A24" s="16" t="s">
        <v>398</v>
      </c>
      <c r="B24" s="42" t="s">
        <v>671</v>
      </c>
      <c r="C24" s="42" t="s">
        <v>677</v>
      </c>
      <c r="D24" s="12">
        <v>42957</v>
      </c>
      <c r="E24" s="12">
        <v>44052</v>
      </c>
      <c r="F24" s="54" t="s">
        <v>22</v>
      </c>
    </row>
    <row r="25" spans="1:13">
      <c r="A25" s="16" t="s">
        <v>398</v>
      </c>
      <c r="B25" s="42" t="s">
        <v>671</v>
      </c>
      <c r="C25" s="42" t="s">
        <v>678</v>
      </c>
      <c r="D25" s="12">
        <v>42957</v>
      </c>
      <c r="E25" s="12">
        <v>44052</v>
      </c>
      <c r="F25" s="54" t="s">
        <v>22</v>
      </c>
      <c r="G25" s="5"/>
      <c r="H25" s="5"/>
      <c r="I25" s="5"/>
      <c r="J25" s="5"/>
      <c r="K25" s="5"/>
      <c r="L25" s="5"/>
      <c r="M25" s="5"/>
    </row>
    <row r="26" spans="1:13">
      <c r="A26" s="16" t="s">
        <v>398</v>
      </c>
      <c r="B26" s="42" t="s">
        <v>671</v>
      </c>
      <c r="C26" s="42" t="s">
        <v>276</v>
      </c>
      <c r="D26" s="12">
        <v>42957</v>
      </c>
      <c r="E26" s="12">
        <v>44052</v>
      </c>
      <c r="F26" s="54" t="s">
        <v>22</v>
      </c>
      <c r="G26" s="5"/>
      <c r="H26" s="5"/>
      <c r="I26" s="5"/>
      <c r="J26" s="5"/>
      <c r="K26" s="5"/>
      <c r="L26" s="5"/>
      <c r="M26" s="5"/>
    </row>
    <row r="27" spans="1:13">
      <c r="A27" s="16" t="s">
        <v>398</v>
      </c>
      <c r="B27" s="42" t="s">
        <v>671</v>
      </c>
      <c r="C27" s="42" t="s">
        <v>679</v>
      </c>
      <c r="D27" s="12">
        <v>42957</v>
      </c>
      <c r="E27" s="12">
        <v>44052</v>
      </c>
      <c r="F27" s="54" t="s">
        <v>22</v>
      </c>
      <c r="G27" s="5"/>
      <c r="H27" s="5"/>
      <c r="I27" s="5"/>
      <c r="J27" s="5"/>
      <c r="K27" s="5"/>
      <c r="L27" s="5"/>
      <c r="M27" s="5"/>
    </row>
    <row r="28" spans="1:13" ht="28.5">
      <c r="A28" s="11" t="s">
        <v>510</v>
      </c>
      <c r="B28" s="11" t="s">
        <v>680</v>
      </c>
      <c r="C28" s="11" t="s">
        <v>681</v>
      </c>
      <c r="D28" s="10">
        <v>43661</v>
      </c>
      <c r="E28" s="10">
        <v>44071</v>
      </c>
      <c r="F28" s="54">
        <v>87934</v>
      </c>
      <c r="G28" s="5"/>
      <c r="H28" s="5"/>
      <c r="I28" s="5"/>
      <c r="J28" s="5"/>
      <c r="K28" s="5"/>
      <c r="L28" s="5"/>
      <c r="M28" s="45"/>
    </row>
    <row r="29" spans="1:13" ht="42.75">
      <c r="A29" s="16" t="s">
        <v>390</v>
      </c>
      <c r="B29" s="16" t="s">
        <v>682</v>
      </c>
      <c r="C29" s="16" t="s">
        <v>42</v>
      </c>
      <c r="D29" s="12">
        <v>43313</v>
      </c>
      <c r="E29" s="12">
        <v>44073</v>
      </c>
      <c r="F29" s="54">
        <v>826923</v>
      </c>
    </row>
    <row r="30" spans="1:13" ht="28.5">
      <c r="A30" s="11" t="s">
        <v>510</v>
      </c>
      <c r="B30" s="42" t="s">
        <v>683</v>
      </c>
      <c r="C30" s="42" t="s">
        <v>684</v>
      </c>
      <c r="D30" s="12">
        <v>43677</v>
      </c>
      <c r="E30" s="12">
        <v>44085</v>
      </c>
      <c r="F30" s="54">
        <v>29981.09</v>
      </c>
      <c r="G30" s="5"/>
      <c r="H30" s="5"/>
      <c r="I30" s="5"/>
      <c r="J30" s="5"/>
      <c r="K30" s="5"/>
      <c r="L30" s="5"/>
      <c r="M30" s="5"/>
    </row>
    <row r="31" spans="1:13">
      <c r="A31" s="16" t="s">
        <v>390</v>
      </c>
      <c r="B31" s="42" t="s">
        <v>685</v>
      </c>
      <c r="C31" s="42" t="s">
        <v>686</v>
      </c>
      <c r="D31" s="12">
        <v>43165</v>
      </c>
      <c r="E31" s="12">
        <v>44134</v>
      </c>
      <c r="F31" s="54">
        <v>112081</v>
      </c>
      <c r="G31" s="6"/>
      <c r="H31" s="6"/>
      <c r="I31" s="6"/>
      <c r="J31" s="6"/>
      <c r="K31" s="6"/>
      <c r="L31" s="6"/>
      <c r="M31" s="6"/>
    </row>
    <row r="32" spans="1:13">
      <c r="A32" s="16" t="s">
        <v>609</v>
      </c>
      <c r="B32" s="16" t="s">
        <v>687</v>
      </c>
      <c r="C32" s="16" t="s">
        <v>688</v>
      </c>
      <c r="D32" s="12">
        <v>43862</v>
      </c>
      <c r="E32" s="12">
        <v>44134</v>
      </c>
      <c r="F32" s="54">
        <v>9999</v>
      </c>
    </row>
    <row r="33" spans="1:13" ht="35.25" customHeight="1">
      <c r="A33" s="11" t="s">
        <v>479</v>
      </c>
      <c r="B33" s="11" t="s">
        <v>689</v>
      </c>
      <c r="C33" s="42" t="s">
        <v>686</v>
      </c>
      <c r="D33" s="10">
        <v>43536</v>
      </c>
      <c r="E33" s="10">
        <v>44135</v>
      </c>
      <c r="F33" s="62">
        <v>79211</v>
      </c>
      <c r="G33" s="29"/>
      <c r="H33" s="29"/>
      <c r="I33" s="29"/>
      <c r="J33" s="29"/>
      <c r="K33" s="29"/>
      <c r="L33" s="29"/>
      <c r="M33" s="29"/>
    </row>
    <row r="34" spans="1:13" ht="28.5">
      <c r="A34" s="11" t="s">
        <v>582</v>
      </c>
      <c r="B34" s="16" t="s">
        <v>690</v>
      </c>
      <c r="C34" s="8" t="s">
        <v>400</v>
      </c>
      <c r="D34" s="12">
        <v>43525</v>
      </c>
      <c r="E34" s="12">
        <v>44135</v>
      </c>
      <c r="F34" s="62">
        <v>87634</v>
      </c>
    </row>
    <row r="35" spans="1:13" ht="42.75">
      <c r="A35" s="16" t="s">
        <v>390</v>
      </c>
      <c r="B35" s="16" t="s">
        <v>691</v>
      </c>
      <c r="C35" s="16" t="s">
        <v>625</v>
      </c>
      <c r="D35" s="12">
        <v>43739</v>
      </c>
      <c r="E35" s="12">
        <v>44196</v>
      </c>
      <c r="F35" s="62">
        <v>10000</v>
      </c>
      <c r="G35" s="5"/>
      <c r="H35" s="5"/>
      <c r="I35" s="5"/>
      <c r="J35" s="5"/>
      <c r="K35" s="5"/>
      <c r="L35" s="5"/>
      <c r="M35" s="45"/>
    </row>
    <row r="36" spans="1:13" ht="28.5">
      <c r="A36" s="16" t="s">
        <v>390</v>
      </c>
      <c r="B36" s="42" t="s">
        <v>692</v>
      </c>
      <c r="C36" s="42" t="s">
        <v>35</v>
      </c>
      <c r="D36" s="12">
        <v>43536</v>
      </c>
      <c r="E36" s="12">
        <v>44196</v>
      </c>
      <c r="F36" s="62">
        <v>15900</v>
      </c>
    </row>
    <row r="37" spans="1:13">
      <c r="A37" s="8" t="s">
        <v>410</v>
      </c>
      <c r="B37" s="8" t="s">
        <v>693</v>
      </c>
      <c r="C37" s="8" t="s">
        <v>276</v>
      </c>
      <c r="D37" s="10">
        <v>44152</v>
      </c>
      <c r="E37" s="10">
        <v>44204</v>
      </c>
      <c r="F37" s="62">
        <v>26427.32</v>
      </c>
      <c r="G37" s="5"/>
      <c r="H37" s="5"/>
      <c r="I37" s="5"/>
      <c r="J37" s="5"/>
      <c r="K37" s="5"/>
      <c r="L37" s="5"/>
      <c r="M37" s="5"/>
    </row>
    <row r="38" spans="1:13">
      <c r="A38" s="42" t="s">
        <v>479</v>
      </c>
      <c r="B38" s="11" t="s">
        <v>694</v>
      </c>
      <c r="C38" s="16" t="s">
        <v>606</v>
      </c>
      <c r="D38" s="10">
        <v>43580</v>
      </c>
      <c r="E38" s="10">
        <v>44227</v>
      </c>
      <c r="F38" s="62">
        <v>232897.5</v>
      </c>
      <c r="G38" s="5"/>
      <c r="H38" s="5"/>
      <c r="I38" s="5"/>
      <c r="J38" s="5"/>
      <c r="K38" s="5"/>
      <c r="L38" s="5"/>
      <c r="M38" s="5"/>
    </row>
    <row r="39" spans="1:13" ht="29.25">
      <c r="A39" s="8" t="s">
        <v>410</v>
      </c>
      <c r="B39" s="8" t="s">
        <v>695</v>
      </c>
      <c r="C39" s="8" t="s">
        <v>696</v>
      </c>
      <c r="D39" s="10">
        <v>44092</v>
      </c>
      <c r="E39" s="10">
        <v>44227</v>
      </c>
      <c r="F39" s="62">
        <v>9995</v>
      </c>
      <c r="G39" s="5"/>
      <c r="H39" s="5"/>
      <c r="I39" s="5"/>
      <c r="J39" s="5"/>
      <c r="K39" s="5"/>
      <c r="L39" s="5"/>
      <c r="M39" s="5"/>
    </row>
    <row r="40" spans="1:13" ht="29.25">
      <c r="A40" s="8" t="s">
        <v>398</v>
      </c>
      <c r="B40" s="8" t="s">
        <v>697</v>
      </c>
      <c r="C40" s="8" t="s">
        <v>675</v>
      </c>
      <c r="D40" s="10">
        <v>44216</v>
      </c>
      <c r="E40" s="10">
        <v>44235</v>
      </c>
      <c r="F40" s="62">
        <v>3480</v>
      </c>
    </row>
    <row r="41" spans="1:13">
      <c r="A41" s="16" t="s">
        <v>168</v>
      </c>
      <c r="B41" s="42" t="s">
        <v>698</v>
      </c>
      <c r="C41" s="42" t="s">
        <v>276</v>
      </c>
      <c r="D41" s="12">
        <v>44221</v>
      </c>
      <c r="E41" s="12">
        <v>44242</v>
      </c>
      <c r="F41" s="54">
        <v>26322</v>
      </c>
    </row>
    <row r="42" spans="1:13">
      <c r="A42" s="8" t="s">
        <v>168</v>
      </c>
      <c r="B42" s="16" t="s">
        <v>699</v>
      </c>
      <c r="C42" s="8" t="s">
        <v>170</v>
      </c>
      <c r="D42" s="10">
        <v>44167</v>
      </c>
      <c r="E42" s="10">
        <v>44256</v>
      </c>
      <c r="F42" s="62">
        <v>5266</v>
      </c>
    </row>
    <row r="43" spans="1:13" ht="28.5">
      <c r="A43" s="11" t="s">
        <v>700</v>
      </c>
      <c r="B43" s="16" t="s">
        <v>454</v>
      </c>
      <c r="C43" s="8" t="s">
        <v>701</v>
      </c>
      <c r="D43" s="10">
        <v>44110</v>
      </c>
      <c r="E43" s="10">
        <v>44267</v>
      </c>
      <c r="F43" s="54">
        <v>59280</v>
      </c>
      <c r="G43" s="5"/>
      <c r="H43" s="5"/>
      <c r="I43" s="5"/>
      <c r="J43" s="5"/>
      <c r="K43" s="5"/>
      <c r="L43" s="5"/>
      <c r="M43" s="5"/>
    </row>
    <row r="44" spans="1:13" s="5" customFormat="1" ht="31.5" customHeight="1">
      <c r="A44" s="8" t="s">
        <v>599</v>
      </c>
      <c r="B44" s="8" t="s">
        <v>702</v>
      </c>
      <c r="C44" s="8" t="s">
        <v>703</v>
      </c>
      <c r="D44" s="10">
        <v>44222</v>
      </c>
      <c r="E44" s="10">
        <v>44270</v>
      </c>
      <c r="F44" s="62">
        <v>9999</v>
      </c>
      <c r="G44" s="7"/>
      <c r="H44" s="7"/>
      <c r="I44" s="7"/>
      <c r="J44" s="7"/>
      <c r="K44" s="7"/>
      <c r="L44" s="7"/>
      <c r="M44" s="7"/>
    </row>
    <row r="45" spans="1:13" s="5" customFormat="1" ht="31.5" customHeight="1">
      <c r="A45" s="8" t="s">
        <v>168</v>
      </c>
      <c r="B45" s="8" t="s">
        <v>704</v>
      </c>
      <c r="C45" s="8" t="s">
        <v>276</v>
      </c>
      <c r="D45" s="10">
        <v>44218</v>
      </c>
      <c r="E45" s="10">
        <v>44274</v>
      </c>
      <c r="F45" s="62">
        <v>9999</v>
      </c>
    </row>
    <row r="46" spans="1:13" s="5" customFormat="1" ht="28.5">
      <c r="A46" s="11" t="s">
        <v>168</v>
      </c>
      <c r="B46" s="42" t="s">
        <v>705</v>
      </c>
      <c r="C46" s="42" t="s">
        <v>706</v>
      </c>
      <c r="D46" s="12">
        <v>43754</v>
      </c>
      <c r="E46" s="12">
        <v>44280</v>
      </c>
      <c r="F46" s="62">
        <v>190927</v>
      </c>
      <c r="G46" s="7"/>
      <c r="H46" s="7"/>
      <c r="I46" s="7"/>
      <c r="J46" s="7"/>
      <c r="K46" s="7"/>
      <c r="L46" s="7"/>
      <c r="M46" s="7"/>
    </row>
    <row r="47" spans="1:13">
      <c r="A47" s="16" t="s">
        <v>609</v>
      </c>
      <c r="B47" s="8" t="s">
        <v>707</v>
      </c>
      <c r="C47" s="8" t="s">
        <v>708</v>
      </c>
      <c r="D47" s="10">
        <v>44201</v>
      </c>
      <c r="E47" s="10">
        <v>44280</v>
      </c>
      <c r="F47" s="62">
        <v>9960</v>
      </c>
    </row>
    <row r="48" spans="1:13" ht="28.5">
      <c r="A48" s="16" t="s">
        <v>609</v>
      </c>
      <c r="B48" s="16" t="s">
        <v>709</v>
      </c>
      <c r="C48" s="16" t="s">
        <v>710</v>
      </c>
      <c r="D48" s="12">
        <v>43332</v>
      </c>
      <c r="E48" s="12">
        <v>44285</v>
      </c>
      <c r="F48" s="62">
        <v>150152</v>
      </c>
    </row>
    <row r="49" spans="1:13" s="5" customFormat="1">
      <c r="A49" s="11" t="s">
        <v>398</v>
      </c>
      <c r="B49" s="16" t="s">
        <v>711</v>
      </c>
      <c r="C49" s="8" t="s">
        <v>712</v>
      </c>
      <c r="D49" s="10">
        <v>44036</v>
      </c>
      <c r="E49" s="10">
        <v>44286</v>
      </c>
      <c r="F49" s="54">
        <v>33135</v>
      </c>
      <c r="M49" s="45"/>
    </row>
    <row r="50" spans="1:13" ht="43.5">
      <c r="A50" s="8" t="s">
        <v>510</v>
      </c>
      <c r="B50" s="8" t="s">
        <v>713</v>
      </c>
      <c r="C50" s="8" t="s">
        <v>11</v>
      </c>
      <c r="D50" s="10">
        <v>44215</v>
      </c>
      <c r="E50" s="10">
        <v>44286</v>
      </c>
      <c r="F50" s="54">
        <v>9570</v>
      </c>
      <c r="G50" s="5"/>
      <c r="H50" s="50"/>
      <c r="I50" s="5"/>
      <c r="J50" s="5"/>
      <c r="K50" s="5"/>
      <c r="L50" s="5"/>
      <c r="M50" s="45"/>
    </row>
    <row r="51" spans="1:13" s="5" customFormat="1" ht="27" customHeight="1">
      <c r="A51" s="16" t="s">
        <v>390</v>
      </c>
      <c r="B51" s="16" t="s">
        <v>714</v>
      </c>
      <c r="C51" s="8" t="s">
        <v>11</v>
      </c>
      <c r="D51" s="10">
        <v>44116</v>
      </c>
      <c r="E51" s="10">
        <v>44286</v>
      </c>
      <c r="F51" s="62">
        <v>6000</v>
      </c>
      <c r="M51" s="45"/>
    </row>
    <row r="52" spans="1:13" ht="29.25">
      <c r="A52" s="8" t="s">
        <v>715</v>
      </c>
      <c r="B52" s="8" t="s">
        <v>716</v>
      </c>
      <c r="C52" s="8" t="s">
        <v>11</v>
      </c>
      <c r="D52" s="10">
        <v>44252</v>
      </c>
      <c r="E52" s="10">
        <v>44286</v>
      </c>
      <c r="F52" s="62">
        <v>8400</v>
      </c>
      <c r="G52" s="5"/>
      <c r="H52" s="5"/>
      <c r="I52" s="5"/>
      <c r="J52" s="5"/>
      <c r="K52" s="5"/>
      <c r="L52" s="5"/>
      <c r="M52" s="5"/>
    </row>
    <row r="53" spans="1:13">
      <c r="A53" s="16" t="s">
        <v>209</v>
      </c>
      <c r="B53" s="16" t="s">
        <v>458</v>
      </c>
      <c r="C53" s="16" t="s">
        <v>717</v>
      </c>
      <c r="D53" s="12">
        <v>43510</v>
      </c>
      <c r="E53" s="12">
        <v>44286</v>
      </c>
      <c r="F53" s="62">
        <v>243430</v>
      </c>
      <c r="G53" s="5"/>
      <c r="H53" s="5"/>
      <c r="I53" s="5"/>
      <c r="J53" s="5"/>
      <c r="K53" s="5"/>
      <c r="L53" s="5"/>
      <c r="M53" s="5"/>
    </row>
    <row r="54" spans="1:13" s="5" customFormat="1" ht="28.5" customHeight="1">
      <c r="A54" s="42" t="s">
        <v>168</v>
      </c>
      <c r="B54" s="42" t="s">
        <v>718</v>
      </c>
      <c r="C54" s="42" t="s">
        <v>662</v>
      </c>
      <c r="D54" s="12">
        <v>43165</v>
      </c>
      <c r="E54" s="12">
        <v>44286</v>
      </c>
      <c r="F54" s="62">
        <v>682019</v>
      </c>
      <c r="M54" s="45"/>
    </row>
    <row r="55" spans="1:13" s="5" customFormat="1" ht="28.5" customHeight="1">
      <c r="A55" s="16" t="s">
        <v>390</v>
      </c>
      <c r="B55" s="16" t="s">
        <v>302</v>
      </c>
      <c r="C55" s="11" t="s">
        <v>552</v>
      </c>
      <c r="D55" s="10">
        <v>44095</v>
      </c>
      <c r="E55" s="10">
        <v>44286</v>
      </c>
      <c r="F55" s="62">
        <v>75000</v>
      </c>
      <c r="M55" s="45"/>
    </row>
    <row r="56" spans="1:13">
      <c r="A56" s="16" t="s">
        <v>209</v>
      </c>
      <c r="B56" s="16" t="s">
        <v>497</v>
      </c>
      <c r="C56" s="16" t="s">
        <v>719</v>
      </c>
      <c r="D56" s="12">
        <v>43501</v>
      </c>
      <c r="E56" s="12">
        <v>44286</v>
      </c>
      <c r="F56" s="54">
        <v>131550</v>
      </c>
    </row>
    <row r="57" spans="1:13" s="5" customFormat="1" ht="31.5" customHeight="1">
      <c r="A57" s="16" t="s">
        <v>609</v>
      </c>
      <c r="B57" s="8" t="s">
        <v>720</v>
      </c>
      <c r="C57" s="8" t="s">
        <v>721</v>
      </c>
      <c r="D57" s="10">
        <v>44163</v>
      </c>
      <c r="E57" s="10">
        <v>44286</v>
      </c>
      <c r="F57" s="54">
        <v>9960</v>
      </c>
      <c r="G57" s="7"/>
      <c r="H57" s="7"/>
      <c r="I57" s="7"/>
      <c r="J57" s="7"/>
      <c r="K57" s="7"/>
      <c r="L57" s="7"/>
      <c r="M57" s="7"/>
    </row>
    <row r="58" spans="1:13" ht="36" customHeight="1">
      <c r="A58" s="8" t="s">
        <v>510</v>
      </c>
      <c r="B58" s="8" t="s">
        <v>722</v>
      </c>
      <c r="C58" s="8" t="s">
        <v>211</v>
      </c>
      <c r="D58" s="10">
        <v>44138</v>
      </c>
      <c r="E58" s="10">
        <v>44286</v>
      </c>
      <c r="F58" s="54">
        <v>19998</v>
      </c>
    </row>
    <row r="59" spans="1:13" ht="29.25">
      <c r="A59" s="8" t="s">
        <v>315</v>
      </c>
      <c r="B59" s="8" t="s">
        <v>723</v>
      </c>
      <c r="C59" s="8" t="s">
        <v>87</v>
      </c>
      <c r="D59" s="10">
        <v>44144</v>
      </c>
      <c r="E59" s="10">
        <v>44286</v>
      </c>
      <c r="F59" s="62">
        <v>23762</v>
      </c>
    </row>
    <row r="60" spans="1:13" s="5" customFormat="1" ht="29.25">
      <c r="A60" s="16" t="s">
        <v>609</v>
      </c>
      <c r="B60" s="8" t="s">
        <v>724</v>
      </c>
      <c r="C60" s="8" t="s">
        <v>274</v>
      </c>
      <c r="D60" s="10">
        <v>44152</v>
      </c>
      <c r="E60" s="10">
        <v>44286</v>
      </c>
      <c r="F60" s="62">
        <v>29750</v>
      </c>
      <c r="G60" s="7"/>
      <c r="H60" s="7"/>
      <c r="I60" s="7"/>
      <c r="J60" s="7"/>
      <c r="K60" s="7"/>
      <c r="L60" s="7"/>
      <c r="M60" s="7"/>
    </row>
    <row r="61" spans="1:13" ht="29.25">
      <c r="A61" s="8" t="s">
        <v>725</v>
      </c>
      <c r="B61" s="8" t="s">
        <v>726</v>
      </c>
      <c r="C61" s="8" t="s">
        <v>703</v>
      </c>
      <c r="D61" s="10">
        <v>44242</v>
      </c>
      <c r="E61" s="10">
        <v>44286</v>
      </c>
      <c r="F61" s="54">
        <v>9999</v>
      </c>
    </row>
    <row r="62" spans="1:13" s="5" customFormat="1">
      <c r="A62" s="16" t="s">
        <v>390</v>
      </c>
      <c r="B62" s="42" t="s">
        <v>727</v>
      </c>
      <c r="C62" s="42" t="s">
        <v>32</v>
      </c>
      <c r="D62" s="12">
        <v>44126</v>
      </c>
      <c r="E62" s="12">
        <v>44286</v>
      </c>
      <c r="F62" s="54">
        <v>265890</v>
      </c>
      <c r="G62" s="7"/>
      <c r="H62" s="7"/>
      <c r="I62" s="7"/>
      <c r="J62" s="7"/>
      <c r="K62" s="7"/>
      <c r="L62" s="7"/>
      <c r="M62" s="7"/>
    </row>
    <row r="63" spans="1:13" s="5" customFormat="1" ht="29.25">
      <c r="A63" s="16" t="s">
        <v>609</v>
      </c>
      <c r="B63" s="8" t="s">
        <v>728</v>
      </c>
      <c r="C63" s="8" t="s">
        <v>729</v>
      </c>
      <c r="D63" s="10">
        <v>44102</v>
      </c>
      <c r="E63" s="10">
        <v>44286</v>
      </c>
      <c r="F63" s="54">
        <v>9960</v>
      </c>
      <c r="G63" s="7"/>
      <c r="H63" s="7"/>
      <c r="I63" s="7"/>
      <c r="J63" s="7"/>
      <c r="K63" s="7"/>
      <c r="L63" s="7"/>
      <c r="M63" s="7"/>
    </row>
    <row r="64" spans="1:13" ht="42.75">
      <c r="A64" s="16" t="s">
        <v>390</v>
      </c>
      <c r="B64" s="16" t="s">
        <v>730</v>
      </c>
      <c r="C64" s="16" t="s">
        <v>507</v>
      </c>
      <c r="D64" s="12">
        <v>43810</v>
      </c>
      <c r="E64" s="12">
        <v>44286</v>
      </c>
      <c r="F64" s="62">
        <v>191320</v>
      </c>
      <c r="G64" s="5"/>
      <c r="H64" s="5"/>
      <c r="I64" s="5"/>
      <c r="J64" s="5"/>
      <c r="K64" s="5"/>
      <c r="L64" s="5"/>
      <c r="M64" s="45"/>
    </row>
    <row r="65" spans="1:13">
      <c r="A65" s="16" t="s">
        <v>609</v>
      </c>
      <c r="B65" s="42" t="s">
        <v>731</v>
      </c>
      <c r="C65" s="42" t="s">
        <v>732</v>
      </c>
      <c r="D65" s="12">
        <v>43704</v>
      </c>
      <c r="E65" s="12">
        <v>44286</v>
      </c>
      <c r="F65" s="62">
        <v>56310</v>
      </c>
    </row>
    <row r="66" spans="1:13" ht="28.5">
      <c r="A66" s="11" t="s">
        <v>410</v>
      </c>
      <c r="B66" s="16" t="s">
        <v>733</v>
      </c>
      <c r="C66" s="8" t="s">
        <v>734</v>
      </c>
      <c r="D66" s="10">
        <v>44032</v>
      </c>
      <c r="E66" s="10">
        <v>44286</v>
      </c>
      <c r="F66" s="62">
        <v>51100</v>
      </c>
      <c r="G66" s="5"/>
      <c r="H66" s="5"/>
      <c r="I66" s="5"/>
      <c r="J66" s="5"/>
      <c r="K66" s="5"/>
      <c r="L66" s="5"/>
      <c r="M66" s="45"/>
    </row>
    <row r="67" spans="1:13" ht="28.5">
      <c r="A67" s="16" t="s">
        <v>410</v>
      </c>
      <c r="B67" s="16" t="s">
        <v>735</v>
      </c>
      <c r="C67" s="16" t="s">
        <v>736</v>
      </c>
      <c r="D67" s="12">
        <v>43381</v>
      </c>
      <c r="E67" s="12">
        <v>44286</v>
      </c>
      <c r="F67" s="54">
        <v>100000</v>
      </c>
    </row>
    <row r="68" spans="1:13" s="5" customFormat="1">
      <c r="A68" s="8" t="s">
        <v>725</v>
      </c>
      <c r="B68" s="8" t="s">
        <v>737</v>
      </c>
      <c r="C68" s="8" t="s">
        <v>400</v>
      </c>
      <c r="D68" s="10">
        <v>44267</v>
      </c>
      <c r="E68" s="10">
        <v>44286</v>
      </c>
      <c r="F68" s="54">
        <v>16644</v>
      </c>
      <c r="G68" s="7"/>
      <c r="H68" s="7"/>
      <c r="I68" s="7"/>
      <c r="J68" s="7"/>
      <c r="K68" s="7"/>
      <c r="L68" s="7"/>
      <c r="M68" s="7"/>
    </row>
    <row r="69" spans="1:13" s="5" customFormat="1" ht="29.25">
      <c r="A69" s="8" t="s">
        <v>410</v>
      </c>
      <c r="B69" s="8" t="s">
        <v>738</v>
      </c>
      <c r="C69" s="8" t="s">
        <v>739</v>
      </c>
      <c r="D69" s="10">
        <v>44159</v>
      </c>
      <c r="E69" s="10">
        <v>44286</v>
      </c>
      <c r="F69" s="62">
        <v>13200</v>
      </c>
    </row>
    <row r="70" spans="1:13" ht="29.25">
      <c r="A70" s="8" t="s">
        <v>410</v>
      </c>
      <c r="B70" s="8" t="s">
        <v>740</v>
      </c>
      <c r="C70" s="8" t="s">
        <v>739</v>
      </c>
      <c r="D70" s="10">
        <v>44159</v>
      </c>
      <c r="E70" s="10">
        <v>44286</v>
      </c>
      <c r="F70" s="62">
        <v>13200</v>
      </c>
    </row>
    <row r="71" spans="1:13" ht="29.25">
      <c r="A71" s="8" t="s">
        <v>410</v>
      </c>
      <c r="B71" s="8" t="s">
        <v>741</v>
      </c>
      <c r="C71" s="8" t="s">
        <v>739</v>
      </c>
      <c r="D71" s="10">
        <v>44159</v>
      </c>
      <c r="E71" s="10">
        <v>44286</v>
      </c>
      <c r="F71" s="62">
        <v>14520</v>
      </c>
      <c r="G71" s="5"/>
      <c r="H71" s="5"/>
      <c r="I71" s="5"/>
      <c r="J71" s="5"/>
      <c r="K71" s="5"/>
      <c r="L71" s="5"/>
      <c r="M71" s="45"/>
    </row>
    <row r="72" spans="1:13" s="5" customFormat="1" ht="31.5" customHeight="1">
      <c r="A72" s="8" t="s">
        <v>410</v>
      </c>
      <c r="B72" s="8" t="s">
        <v>742</v>
      </c>
      <c r="C72" s="8" t="s">
        <v>739</v>
      </c>
      <c r="D72" s="10">
        <v>44159</v>
      </c>
      <c r="E72" s="10">
        <v>44286</v>
      </c>
      <c r="F72" s="62">
        <v>14520</v>
      </c>
    </row>
    <row r="73" spans="1:13" s="5" customFormat="1" ht="30" customHeight="1">
      <c r="A73" s="16" t="s">
        <v>609</v>
      </c>
      <c r="B73" s="8" t="s">
        <v>743</v>
      </c>
      <c r="C73" s="8" t="s">
        <v>744</v>
      </c>
      <c r="D73" s="10">
        <v>44214</v>
      </c>
      <c r="E73" s="10">
        <v>44286</v>
      </c>
      <c r="F73" s="54">
        <v>4500</v>
      </c>
      <c r="G73" s="7"/>
      <c r="H73" s="7"/>
      <c r="I73" s="7"/>
      <c r="J73" s="7"/>
      <c r="K73" s="7"/>
      <c r="L73" s="7"/>
      <c r="M73" s="7"/>
    </row>
    <row r="74" spans="1:13">
      <c r="A74" s="11" t="s">
        <v>209</v>
      </c>
      <c r="B74" s="16" t="s">
        <v>458</v>
      </c>
      <c r="C74" s="8" t="s">
        <v>745</v>
      </c>
      <c r="D74" s="10">
        <v>43503</v>
      </c>
      <c r="E74" s="10">
        <v>44286</v>
      </c>
      <c r="F74" s="54">
        <v>30000</v>
      </c>
    </row>
    <row r="75" spans="1:13" ht="29.25">
      <c r="A75" s="16" t="s">
        <v>390</v>
      </c>
      <c r="B75" s="8" t="s">
        <v>746</v>
      </c>
      <c r="C75" s="8" t="s">
        <v>747</v>
      </c>
      <c r="D75" s="10">
        <v>44245</v>
      </c>
      <c r="E75" s="10">
        <v>44286</v>
      </c>
      <c r="F75" s="62">
        <v>9995</v>
      </c>
    </row>
    <row r="76" spans="1:13" s="5" customFormat="1" ht="43.5">
      <c r="A76" s="16" t="s">
        <v>390</v>
      </c>
      <c r="B76" s="8" t="s">
        <v>748</v>
      </c>
      <c r="C76" s="8" t="s">
        <v>747</v>
      </c>
      <c r="D76" s="10">
        <v>44245</v>
      </c>
      <c r="E76" s="10">
        <v>44286</v>
      </c>
      <c r="F76" s="54">
        <v>9995</v>
      </c>
    </row>
    <row r="77" spans="1:13">
      <c r="A77" s="16" t="s">
        <v>390</v>
      </c>
      <c r="B77" s="16" t="s">
        <v>749</v>
      </c>
      <c r="C77" s="16" t="s">
        <v>747</v>
      </c>
      <c r="D77" s="12">
        <v>43781</v>
      </c>
      <c r="E77" s="12">
        <v>44286</v>
      </c>
      <c r="F77" s="62">
        <v>47470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4"/>
  <sheetViews>
    <sheetView showGridLines="0" topLeftCell="C1" zoomScaleNormal="100" workbookViewId="0">
      <pane ySplit="1" topLeftCell="A2" activePane="bottomLeft" state="frozen"/>
      <selection pane="bottomLeft" sqref="A1:XFD1"/>
    </sheetView>
  </sheetViews>
  <sheetFormatPr defaultColWidth="9.140625" defaultRowHeight="15"/>
  <cols>
    <col min="1" max="1" width="34.140625" style="44" bestFit="1" customWidth="1"/>
    <col min="2" max="2" width="84" style="44" customWidth="1"/>
    <col min="3" max="3" width="43" style="44" customWidth="1"/>
    <col min="4" max="4" width="15.7109375" style="29" bestFit="1" customWidth="1"/>
    <col min="5" max="5" width="14.85546875" style="29" bestFit="1" customWidth="1"/>
    <col min="6" max="6" width="23.5703125" style="39" bestFit="1" customWidth="1"/>
    <col min="7" max="7" width="11.5703125" style="5" bestFit="1" customWidth="1"/>
    <col min="8" max="8" width="10.7109375" style="5" bestFit="1" customWidth="1"/>
    <col min="9" max="27" width="9.140625" style="5" customWidth="1"/>
    <col min="28" max="16384" width="9.140625" style="5"/>
  </cols>
  <sheetData>
    <row r="1" spans="1:27" s="3" customFormat="1" ht="30">
      <c r="A1" s="146" t="s">
        <v>0</v>
      </c>
      <c r="B1" s="146" t="s">
        <v>1</v>
      </c>
      <c r="C1" s="146" t="s">
        <v>2</v>
      </c>
      <c r="D1" s="147" t="s">
        <v>3</v>
      </c>
      <c r="E1" s="147" t="s">
        <v>4</v>
      </c>
      <c r="F1" s="148" t="s">
        <v>5</v>
      </c>
    </row>
    <row r="2" spans="1:27" ht="30" customHeight="1">
      <c r="A2" s="16" t="s">
        <v>750</v>
      </c>
      <c r="B2" s="16" t="s">
        <v>751</v>
      </c>
      <c r="C2" s="42" t="s">
        <v>616</v>
      </c>
      <c r="D2" s="12">
        <v>43528</v>
      </c>
      <c r="E2" s="12">
        <v>43570</v>
      </c>
      <c r="F2" s="54">
        <v>20400</v>
      </c>
    </row>
    <row r="3" spans="1:27" ht="28.5" customHeight="1">
      <c r="A3" s="11" t="s">
        <v>750</v>
      </c>
      <c r="B3" s="16" t="s">
        <v>752</v>
      </c>
      <c r="C3" s="16" t="s">
        <v>11</v>
      </c>
      <c r="D3" s="12">
        <v>43556</v>
      </c>
      <c r="E3" s="12">
        <v>43585</v>
      </c>
      <c r="F3" s="54">
        <v>23062.5</v>
      </c>
    </row>
    <row r="4" spans="1:27" ht="23.1" customHeight="1">
      <c r="A4" s="16" t="s">
        <v>700</v>
      </c>
      <c r="B4" s="11" t="s">
        <v>753</v>
      </c>
      <c r="C4" s="11" t="s">
        <v>754</v>
      </c>
      <c r="D4" s="10">
        <v>42571</v>
      </c>
      <c r="E4" s="10">
        <v>43665</v>
      </c>
      <c r="F4" s="54" t="s">
        <v>22</v>
      </c>
    </row>
    <row r="5" spans="1:27" ht="23.1" customHeight="1">
      <c r="A5" s="16" t="s">
        <v>387</v>
      </c>
      <c r="B5" s="11" t="s">
        <v>753</v>
      </c>
      <c r="C5" s="11" t="s">
        <v>755</v>
      </c>
      <c r="D5" s="10">
        <v>42571</v>
      </c>
      <c r="E5" s="10">
        <v>43665</v>
      </c>
      <c r="F5" s="54" t="s">
        <v>22</v>
      </c>
    </row>
    <row r="6" spans="1:27" ht="28.5" customHeight="1">
      <c r="A6" s="42" t="s">
        <v>387</v>
      </c>
      <c r="B6" s="11" t="s">
        <v>753</v>
      </c>
      <c r="C6" s="11" t="s">
        <v>584</v>
      </c>
      <c r="D6" s="10">
        <v>42571</v>
      </c>
      <c r="E6" s="10">
        <v>43665</v>
      </c>
      <c r="F6" s="54" t="s">
        <v>22</v>
      </c>
    </row>
    <row r="7" spans="1:27" ht="23.1" customHeight="1">
      <c r="A7" s="16" t="s">
        <v>387</v>
      </c>
      <c r="B7" s="11" t="s">
        <v>753</v>
      </c>
      <c r="C7" s="11" t="s">
        <v>756</v>
      </c>
      <c r="D7" s="10">
        <v>42571</v>
      </c>
      <c r="E7" s="10">
        <v>43665</v>
      </c>
      <c r="F7" s="54" t="s">
        <v>22</v>
      </c>
      <c r="M7" s="45"/>
    </row>
    <row r="8" spans="1:27" ht="33" customHeight="1">
      <c r="A8" s="11" t="s">
        <v>750</v>
      </c>
      <c r="B8" s="11" t="s">
        <v>757</v>
      </c>
      <c r="C8" s="11" t="s">
        <v>11</v>
      </c>
      <c r="D8" s="10">
        <v>42979</v>
      </c>
      <c r="E8" s="10">
        <v>43677</v>
      </c>
      <c r="F8" s="54">
        <v>68000</v>
      </c>
    </row>
    <row r="9" spans="1:27" ht="31.5" customHeight="1">
      <c r="A9" s="11" t="s">
        <v>750</v>
      </c>
      <c r="B9" s="11" t="s">
        <v>758</v>
      </c>
      <c r="C9" s="11" t="s">
        <v>11</v>
      </c>
      <c r="D9" s="10">
        <v>42979</v>
      </c>
      <c r="E9" s="12">
        <v>43677</v>
      </c>
      <c r="F9" s="54">
        <v>68000</v>
      </c>
    </row>
    <row r="10" spans="1:27" ht="32.25" customHeight="1">
      <c r="A10" s="11" t="s">
        <v>750</v>
      </c>
      <c r="B10" s="11" t="s">
        <v>759</v>
      </c>
      <c r="C10" s="42" t="s">
        <v>546</v>
      </c>
      <c r="D10" s="10">
        <v>42979</v>
      </c>
      <c r="E10" s="10">
        <v>43677</v>
      </c>
      <c r="F10" s="54">
        <v>29500</v>
      </c>
      <c r="G10" s="6"/>
      <c r="H10" s="6"/>
      <c r="I10" s="6"/>
      <c r="J10" s="6"/>
      <c r="K10" s="6"/>
      <c r="L10" s="6"/>
      <c r="M10" s="6"/>
      <c r="N10" s="6"/>
      <c r="O10" s="6"/>
      <c r="P10" s="6"/>
      <c r="Q10" s="6"/>
      <c r="R10" s="6"/>
      <c r="S10" s="6"/>
      <c r="T10" s="6"/>
      <c r="U10" s="6"/>
      <c r="V10" s="6"/>
      <c r="W10" s="6"/>
      <c r="X10" s="6"/>
      <c r="Y10" s="6"/>
      <c r="Z10" s="6"/>
      <c r="AA10" s="6"/>
    </row>
    <row r="11" spans="1:27" ht="23.1" customHeight="1">
      <c r="A11" s="11" t="s">
        <v>750</v>
      </c>
      <c r="B11" s="11" t="s">
        <v>760</v>
      </c>
      <c r="C11" s="42" t="s">
        <v>546</v>
      </c>
      <c r="D11" s="10">
        <v>42979</v>
      </c>
      <c r="E11" s="10">
        <v>43677</v>
      </c>
      <c r="F11" s="54">
        <v>61000</v>
      </c>
    </row>
    <row r="12" spans="1:27" ht="30.75" customHeight="1">
      <c r="A12" s="11" t="s">
        <v>750</v>
      </c>
      <c r="B12" s="11" t="s">
        <v>761</v>
      </c>
      <c r="C12" s="42" t="s">
        <v>546</v>
      </c>
      <c r="D12" s="10">
        <v>42979</v>
      </c>
      <c r="E12" s="10">
        <v>43677</v>
      </c>
      <c r="F12" s="54">
        <v>62000</v>
      </c>
      <c r="G12" s="29"/>
      <c r="H12" s="29"/>
      <c r="I12" s="29"/>
      <c r="J12" s="29"/>
      <c r="K12" s="29"/>
      <c r="L12" s="29"/>
      <c r="M12" s="29"/>
      <c r="N12" s="29"/>
      <c r="O12" s="29"/>
      <c r="P12" s="29"/>
      <c r="Q12" s="29"/>
      <c r="R12" s="29"/>
      <c r="S12" s="29"/>
      <c r="T12" s="29"/>
      <c r="U12" s="29"/>
      <c r="V12" s="29"/>
      <c r="W12" s="29"/>
      <c r="X12" s="29"/>
      <c r="Y12" s="29"/>
      <c r="Z12" s="29"/>
      <c r="AA12" s="29"/>
    </row>
    <row r="13" spans="1:27" ht="23.1" customHeight="1">
      <c r="A13" s="11" t="s">
        <v>750</v>
      </c>
      <c r="B13" s="11" t="s">
        <v>762</v>
      </c>
      <c r="C13" s="42" t="s">
        <v>546</v>
      </c>
      <c r="D13" s="10">
        <v>42979</v>
      </c>
      <c r="E13" s="12">
        <v>43677</v>
      </c>
      <c r="F13" s="54">
        <v>61000</v>
      </c>
      <c r="G13" s="29"/>
      <c r="H13" s="29"/>
      <c r="I13" s="29"/>
      <c r="J13" s="29"/>
      <c r="K13" s="29"/>
      <c r="L13" s="29"/>
      <c r="M13" s="29"/>
      <c r="N13" s="29"/>
      <c r="O13" s="29"/>
      <c r="P13" s="29"/>
      <c r="Q13" s="29"/>
      <c r="R13" s="29"/>
      <c r="S13" s="29"/>
      <c r="T13" s="29"/>
      <c r="U13" s="29"/>
      <c r="V13" s="29"/>
      <c r="W13" s="29"/>
      <c r="X13" s="29"/>
      <c r="Y13" s="29"/>
      <c r="Z13" s="29"/>
      <c r="AA13" s="29"/>
    </row>
    <row r="14" spans="1:27" ht="23.1" customHeight="1">
      <c r="A14" s="42" t="s">
        <v>750</v>
      </c>
      <c r="B14" s="11" t="s">
        <v>763</v>
      </c>
      <c r="C14" s="11" t="s">
        <v>764</v>
      </c>
      <c r="D14" s="10">
        <v>42979</v>
      </c>
      <c r="E14" s="10">
        <v>43677</v>
      </c>
      <c r="F14" s="54">
        <v>58500</v>
      </c>
    </row>
    <row r="15" spans="1:27" ht="23.1" customHeight="1">
      <c r="A15" s="11" t="s">
        <v>168</v>
      </c>
      <c r="B15" s="16" t="s">
        <v>765</v>
      </c>
      <c r="C15" s="16" t="s">
        <v>766</v>
      </c>
      <c r="D15" s="12">
        <v>43423</v>
      </c>
      <c r="E15" s="12">
        <v>43677</v>
      </c>
      <c r="F15" s="54">
        <v>14000</v>
      </c>
      <c r="M15" s="45"/>
    </row>
    <row r="16" spans="1:27" ht="23.1" customHeight="1">
      <c r="A16" s="16" t="s">
        <v>767</v>
      </c>
      <c r="B16" s="11" t="s">
        <v>768</v>
      </c>
      <c r="C16" s="11" t="s">
        <v>769</v>
      </c>
      <c r="D16" s="10">
        <v>42644</v>
      </c>
      <c r="E16" s="12">
        <v>43677</v>
      </c>
      <c r="F16" s="54">
        <v>300000</v>
      </c>
      <c r="M16" s="45"/>
    </row>
    <row r="17" spans="1:27" ht="30" customHeight="1">
      <c r="A17" s="16" t="s">
        <v>9</v>
      </c>
      <c r="B17" s="16" t="s">
        <v>770</v>
      </c>
      <c r="C17" s="16" t="s">
        <v>771</v>
      </c>
      <c r="D17" s="12">
        <v>43693</v>
      </c>
      <c r="E17" s="12">
        <v>43707</v>
      </c>
      <c r="F17" s="54">
        <v>1363</v>
      </c>
      <c r="M17" s="45"/>
    </row>
    <row r="18" spans="1:27" ht="31.5" customHeight="1">
      <c r="A18" s="42" t="s">
        <v>387</v>
      </c>
      <c r="B18" s="11" t="s">
        <v>772</v>
      </c>
      <c r="C18" s="11" t="s">
        <v>584</v>
      </c>
      <c r="D18" s="10">
        <v>42917</v>
      </c>
      <c r="E18" s="10">
        <v>43738</v>
      </c>
      <c r="F18" s="54">
        <v>2484.81</v>
      </c>
    </row>
    <row r="19" spans="1:27" ht="29.25" customHeight="1">
      <c r="A19" s="16" t="s">
        <v>773</v>
      </c>
      <c r="B19" s="16" t="s">
        <v>774</v>
      </c>
      <c r="C19" s="16" t="s">
        <v>211</v>
      </c>
      <c r="D19" s="12">
        <v>43441</v>
      </c>
      <c r="E19" s="12">
        <v>43738</v>
      </c>
      <c r="F19" s="54">
        <v>33000</v>
      </c>
    </row>
    <row r="20" spans="1:27" ht="41.25" customHeight="1">
      <c r="A20" s="16" t="s">
        <v>700</v>
      </c>
      <c r="B20" s="11" t="s">
        <v>775</v>
      </c>
      <c r="C20" s="11" t="s">
        <v>625</v>
      </c>
      <c r="D20" s="10">
        <v>43647</v>
      </c>
      <c r="E20" s="10">
        <v>43769</v>
      </c>
      <c r="F20" s="54">
        <v>1200</v>
      </c>
    </row>
    <row r="21" spans="1:27" ht="30" customHeight="1">
      <c r="A21" s="16" t="s">
        <v>776</v>
      </c>
      <c r="B21" s="16" t="s">
        <v>777</v>
      </c>
      <c r="C21" s="16" t="s">
        <v>732</v>
      </c>
      <c r="D21" s="12">
        <v>42872</v>
      </c>
      <c r="E21" s="12">
        <v>43769</v>
      </c>
      <c r="F21" s="54">
        <v>233664</v>
      </c>
    </row>
    <row r="22" spans="1:27" ht="23.1" customHeight="1">
      <c r="A22" s="42" t="s">
        <v>750</v>
      </c>
      <c r="B22" s="42" t="s">
        <v>778</v>
      </c>
      <c r="C22" s="42" t="s">
        <v>779</v>
      </c>
      <c r="D22" s="12">
        <v>43136</v>
      </c>
      <c r="E22" s="12">
        <v>43769</v>
      </c>
      <c r="F22" s="54">
        <v>523975</v>
      </c>
      <c r="M22" s="45"/>
    </row>
    <row r="23" spans="1:27" ht="23.1" customHeight="1">
      <c r="A23" s="16" t="s">
        <v>767</v>
      </c>
      <c r="B23" s="16" t="s">
        <v>130</v>
      </c>
      <c r="C23" s="16" t="s">
        <v>32</v>
      </c>
      <c r="D23" s="12">
        <v>43411</v>
      </c>
      <c r="E23" s="12">
        <v>43798</v>
      </c>
      <c r="F23" s="54">
        <v>260000</v>
      </c>
    </row>
    <row r="24" spans="1:27" ht="23.1" customHeight="1">
      <c r="A24" s="16" t="s">
        <v>767</v>
      </c>
      <c r="B24" s="16" t="s">
        <v>780</v>
      </c>
      <c r="C24" s="16" t="s">
        <v>781</v>
      </c>
      <c r="D24" s="12">
        <v>43536</v>
      </c>
      <c r="E24" s="12">
        <v>43830</v>
      </c>
      <c r="F24" s="54">
        <v>58800</v>
      </c>
    </row>
    <row r="25" spans="1:27" ht="33.75" customHeight="1">
      <c r="A25" s="16" t="s">
        <v>609</v>
      </c>
      <c r="B25" s="16" t="s">
        <v>782</v>
      </c>
      <c r="C25" s="16" t="s">
        <v>783</v>
      </c>
      <c r="D25" s="12">
        <v>43773</v>
      </c>
      <c r="E25" s="12">
        <v>43847</v>
      </c>
      <c r="F25" s="54">
        <v>5400</v>
      </c>
    </row>
    <row r="26" spans="1:27" s="6" customFormat="1" ht="29.25" customHeight="1">
      <c r="A26" s="11" t="s">
        <v>168</v>
      </c>
      <c r="B26" s="42" t="s">
        <v>784</v>
      </c>
      <c r="C26" s="11" t="s">
        <v>785</v>
      </c>
      <c r="D26" s="12">
        <v>43726</v>
      </c>
      <c r="E26" s="12">
        <v>43861</v>
      </c>
      <c r="F26" s="54">
        <v>22000</v>
      </c>
      <c r="G26" s="5"/>
      <c r="H26" s="5"/>
      <c r="I26" s="5"/>
      <c r="J26" s="5"/>
      <c r="K26" s="5"/>
      <c r="L26" s="5"/>
      <c r="M26" s="5"/>
      <c r="N26" s="5"/>
      <c r="O26" s="5"/>
      <c r="P26" s="5"/>
      <c r="Q26" s="5"/>
      <c r="R26" s="5"/>
      <c r="S26" s="5"/>
      <c r="T26" s="5"/>
      <c r="U26" s="5"/>
      <c r="V26" s="5"/>
      <c r="W26" s="5"/>
      <c r="X26" s="5"/>
      <c r="Y26" s="5"/>
      <c r="Z26" s="5"/>
      <c r="AA26" s="5"/>
    </row>
    <row r="27" spans="1:27" s="6" customFormat="1" ht="23.1" customHeight="1">
      <c r="A27" s="16" t="s">
        <v>168</v>
      </c>
      <c r="B27" s="16" t="s">
        <v>786</v>
      </c>
      <c r="C27" s="16" t="s">
        <v>546</v>
      </c>
      <c r="D27" s="12">
        <v>43726</v>
      </c>
      <c r="E27" s="12">
        <v>43861</v>
      </c>
      <c r="F27" s="54">
        <v>22000</v>
      </c>
      <c r="G27" s="5"/>
      <c r="H27" s="5"/>
      <c r="I27" s="5"/>
      <c r="J27" s="5"/>
      <c r="K27" s="5"/>
      <c r="L27" s="5"/>
      <c r="M27" s="5"/>
      <c r="N27" s="5"/>
      <c r="O27" s="5"/>
      <c r="P27" s="5"/>
      <c r="Q27" s="5"/>
      <c r="R27" s="5"/>
      <c r="S27" s="5"/>
      <c r="T27" s="5"/>
      <c r="U27" s="5"/>
      <c r="V27" s="5"/>
      <c r="W27" s="5"/>
      <c r="X27" s="5"/>
      <c r="Y27" s="5"/>
      <c r="Z27" s="5"/>
      <c r="AA27" s="5"/>
    </row>
    <row r="28" spans="1:27" ht="23.1" customHeight="1">
      <c r="A28" s="42" t="s">
        <v>776</v>
      </c>
      <c r="B28" s="42" t="s">
        <v>787</v>
      </c>
      <c r="C28" s="42" t="s">
        <v>601</v>
      </c>
      <c r="D28" s="12">
        <v>43136</v>
      </c>
      <c r="E28" s="12">
        <v>43861</v>
      </c>
      <c r="F28" s="54">
        <v>79196</v>
      </c>
    </row>
    <row r="29" spans="1:27" s="29" customFormat="1" ht="23.1" customHeight="1">
      <c r="A29" s="16" t="s">
        <v>788</v>
      </c>
      <c r="B29" s="42" t="s">
        <v>789</v>
      </c>
      <c r="C29" s="42" t="s">
        <v>604</v>
      </c>
      <c r="D29" s="12">
        <v>43164</v>
      </c>
      <c r="E29" s="12">
        <v>43892</v>
      </c>
      <c r="F29" s="54">
        <v>74196</v>
      </c>
      <c r="G29" s="5"/>
      <c r="H29" s="5"/>
      <c r="I29" s="5"/>
      <c r="J29" s="5"/>
      <c r="K29" s="5"/>
      <c r="L29" s="5"/>
      <c r="M29" s="5"/>
      <c r="N29" s="5"/>
      <c r="O29" s="5"/>
      <c r="P29" s="5"/>
      <c r="Q29" s="5"/>
      <c r="R29" s="5"/>
      <c r="S29" s="5"/>
      <c r="T29" s="5"/>
      <c r="U29" s="5"/>
      <c r="V29" s="5"/>
      <c r="W29" s="5"/>
      <c r="X29" s="5"/>
      <c r="Y29" s="5"/>
      <c r="Z29" s="5"/>
      <c r="AA29" s="5"/>
    </row>
    <row r="30" spans="1:27" s="29" customFormat="1" ht="32.25" customHeight="1">
      <c r="A30" s="11" t="s">
        <v>599</v>
      </c>
      <c r="B30" s="42" t="s">
        <v>790</v>
      </c>
      <c r="C30" s="11" t="s">
        <v>791</v>
      </c>
      <c r="D30" s="12">
        <v>43733</v>
      </c>
      <c r="E30" s="12">
        <v>43913</v>
      </c>
      <c r="F30" s="54">
        <v>39889</v>
      </c>
      <c r="G30" s="5"/>
      <c r="H30" s="5"/>
      <c r="I30" s="5"/>
      <c r="J30" s="5"/>
      <c r="K30" s="5"/>
      <c r="L30" s="5"/>
      <c r="M30" s="5"/>
      <c r="N30" s="5"/>
      <c r="O30" s="5"/>
      <c r="P30" s="5"/>
      <c r="Q30" s="5"/>
      <c r="R30" s="5"/>
      <c r="S30" s="5"/>
      <c r="T30" s="5"/>
      <c r="U30" s="5"/>
      <c r="V30" s="5"/>
      <c r="W30" s="5"/>
      <c r="X30" s="5"/>
      <c r="Y30" s="5"/>
      <c r="Z30" s="5"/>
      <c r="AA30" s="5"/>
    </row>
    <row r="31" spans="1:27" ht="23.1" customHeight="1">
      <c r="A31" s="11" t="s">
        <v>792</v>
      </c>
      <c r="B31" s="42" t="s">
        <v>793</v>
      </c>
      <c r="C31" s="42" t="s">
        <v>794</v>
      </c>
      <c r="D31" s="12">
        <v>42844</v>
      </c>
      <c r="E31" s="12">
        <v>43920</v>
      </c>
      <c r="F31" s="54">
        <v>329195</v>
      </c>
    </row>
    <row r="32" spans="1:27" ht="30" customHeight="1">
      <c r="A32" s="11" t="s">
        <v>168</v>
      </c>
      <c r="B32" s="16" t="s">
        <v>665</v>
      </c>
      <c r="C32" s="16" t="s">
        <v>662</v>
      </c>
      <c r="D32" s="12">
        <v>43298</v>
      </c>
      <c r="E32" s="12">
        <v>43920</v>
      </c>
      <c r="F32" s="54">
        <v>357700</v>
      </c>
    </row>
    <row r="33" spans="1:27" s="29" customFormat="1" ht="28.5" customHeight="1">
      <c r="A33" s="11" t="s">
        <v>792</v>
      </c>
      <c r="B33" s="42" t="s">
        <v>795</v>
      </c>
      <c r="C33" s="42" t="s">
        <v>796</v>
      </c>
      <c r="D33" s="12">
        <v>43690</v>
      </c>
      <c r="E33" s="12">
        <v>43920</v>
      </c>
      <c r="F33" s="54">
        <v>6359</v>
      </c>
      <c r="G33" s="5"/>
      <c r="H33" s="5"/>
      <c r="I33" s="5"/>
      <c r="J33" s="5"/>
      <c r="K33" s="5"/>
      <c r="L33" s="5"/>
      <c r="M33" s="5"/>
      <c r="N33" s="5"/>
      <c r="O33" s="5"/>
      <c r="P33" s="5"/>
      <c r="Q33" s="5"/>
      <c r="R33" s="5"/>
      <c r="S33" s="5"/>
      <c r="T33" s="5"/>
      <c r="U33" s="5"/>
      <c r="V33" s="5"/>
      <c r="W33" s="5"/>
      <c r="X33" s="5"/>
      <c r="Y33" s="5"/>
      <c r="Z33" s="5"/>
      <c r="AA33" s="5"/>
    </row>
    <row r="34" spans="1:27" s="29" customFormat="1" ht="28.5" customHeight="1">
      <c r="A34" s="11" t="s">
        <v>792</v>
      </c>
      <c r="B34" s="16" t="s">
        <v>797</v>
      </c>
      <c r="C34" s="16" t="s">
        <v>798</v>
      </c>
      <c r="D34" s="12">
        <v>43710</v>
      </c>
      <c r="E34" s="12">
        <v>43920</v>
      </c>
      <c r="F34" s="54">
        <v>5000</v>
      </c>
      <c r="G34" s="5"/>
      <c r="H34" s="5"/>
      <c r="I34" s="5"/>
      <c r="J34" s="5"/>
      <c r="K34" s="5"/>
      <c r="L34" s="5"/>
      <c r="M34" s="5"/>
      <c r="N34" s="5"/>
      <c r="O34" s="5"/>
      <c r="P34" s="5"/>
      <c r="Q34" s="5"/>
      <c r="R34" s="5"/>
      <c r="S34" s="5"/>
      <c r="T34" s="5"/>
      <c r="U34" s="5"/>
      <c r="V34" s="5"/>
      <c r="W34" s="5"/>
      <c r="X34" s="5"/>
      <c r="Y34" s="5"/>
      <c r="Z34" s="5"/>
      <c r="AA34" s="5"/>
    </row>
    <row r="35" spans="1:27" ht="23.1" customHeight="1">
      <c r="A35" s="42" t="s">
        <v>9</v>
      </c>
      <c r="B35" s="11" t="s">
        <v>799</v>
      </c>
      <c r="C35" s="11" t="s">
        <v>785</v>
      </c>
      <c r="D35" s="10">
        <v>43557</v>
      </c>
      <c r="E35" s="10">
        <v>43921</v>
      </c>
      <c r="F35" s="54">
        <v>224750</v>
      </c>
    </row>
    <row r="36" spans="1:27" ht="30.75" customHeight="1">
      <c r="A36" s="11" t="s">
        <v>800</v>
      </c>
      <c r="B36" s="16" t="s">
        <v>801</v>
      </c>
      <c r="C36" s="42" t="s">
        <v>802</v>
      </c>
      <c r="D36" s="12">
        <v>43353</v>
      </c>
      <c r="E36" s="12">
        <v>43921</v>
      </c>
      <c r="F36" s="54">
        <v>387183.8</v>
      </c>
    </row>
    <row r="37" spans="1:27" ht="23.1" customHeight="1">
      <c r="A37" s="16" t="s">
        <v>700</v>
      </c>
      <c r="B37" s="11" t="s">
        <v>803</v>
      </c>
      <c r="C37" s="11" t="s">
        <v>791</v>
      </c>
      <c r="D37" s="10">
        <v>43495</v>
      </c>
      <c r="E37" s="10">
        <v>43921</v>
      </c>
      <c r="F37" s="54">
        <v>530000</v>
      </c>
    </row>
    <row r="38" spans="1:27" ht="28.5" customHeight="1">
      <c r="A38" s="16" t="s">
        <v>700</v>
      </c>
      <c r="B38" s="16" t="s">
        <v>711</v>
      </c>
      <c r="C38" s="16" t="s">
        <v>804</v>
      </c>
      <c r="D38" s="12">
        <v>43615</v>
      </c>
      <c r="E38" s="12">
        <v>43921</v>
      </c>
      <c r="F38" s="54">
        <v>71118</v>
      </c>
    </row>
    <row r="39" spans="1:27" ht="22.5" customHeight="1">
      <c r="A39" s="11" t="s">
        <v>767</v>
      </c>
      <c r="B39" s="42" t="s">
        <v>805</v>
      </c>
      <c r="C39" s="42" t="s">
        <v>806</v>
      </c>
      <c r="D39" s="12">
        <v>43719</v>
      </c>
      <c r="E39" s="12">
        <v>43921</v>
      </c>
      <c r="F39" s="54">
        <v>6000</v>
      </c>
    </row>
    <row r="40" spans="1:27" ht="23.1" customHeight="1">
      <c r="A40" s="11" t="s">
        <v>9</v>
      </c>
      <c r="B40" s="16" t="s">
        <v>807</v>
      </c>
      <c r="C40" s="11" t="s">
        <v>11</v>
      </c>
      <c r="D40" s="12">
        <v>43495</v>
      </c>
      <c r="E40" s="12">
        <v>43921</v>
      </c>
      <c r="F40" s="54">
        <v>305000</v>
      </c>
    </row>
    <row r="41" spans="1:27" ht="23.1" customHeight="1">
      <c r="A41" s="11" t="s">
        <v>9</v>
      </c>
      <c r="B41" s="11" t="s">
        <v>808</v>
      </c>
      <c r="C41" s="11" t="s">
        <v>11</v>
      </c>
      <c r="D41" s="10">
        <v>43515</v>
      </c>
      <c r="E41" s="10">
        <v>43921</v>
      </c>
      <c r="F41" s="54">
        <v>1133740</v>
      </c>
    </row>
    <row r="42" spans="1:27">
      <c r="A42" s="11" t="s">
        <v>410</v>
      </c>
      <c r="B42" s="42" t="s">
        <v>809</v>
      </c>
      <c r="C42" s="11" t="s">
        <v>11</v>
      </c>
      <c r="D42" s="12">
        <v>43683</v>
      </c>
      <c r="E42" s="12">
        <v>43921</v>
      </c>
      <c r="F42" s="54">
        <v>90000</v>
      </c>
    </row>
    <row r="43" spans="1:27" ht="31.5" customHeight="1">
      <c r="A43" s="11" t="s">
        <v>9</v>
      </c>
      <c r="B43" s="16" t="s">
        <v>799</v>
      </c>
      <c r="C43" s="16" t="s">
        <v>101</v>
      </c>
      <c r="D43" s="12">
        <v>43557</v>
      </c>
      <c r="E43" s="12">
        <v>43921</v>
      </c>
      <c r="F43" s="54">
        <v>224750</v>
      </c>
    </row>
    <row r="44" spans="1:27" ht="23.1" customHeight="1">
      <c r="A44" s="16" t="s">
        <v>510</v>
      </c>
      <c r="B44" s="16" t="s">
        <v>810</v>
      </c>
      <c r="C44" s="16" t="s">
        <v>811</v>
      </c>
      <c r="D44" s="12">
        <v>43787</v>
      </c>
      <c r="E44" s="12">
        <v>43921</v>
      </c>
      <c r="F44" s="54">
        <v>6000</v>
      </c>
    </row>
    <row r="45" spans="1:27" ht="50.25" customHeight="1">
      <c r="A45" s="11" t="s">
        <v>750</v>
      </c>
      <c r="B45" s="11" t="s">
        <v>812</v>
      </c>
      <c r="C45" s="11" t="s">
        <v>813</v>
      </c>
      <c r="D45" s="10">
        <v>42186</v>
      </c>
      <c r="E45" s="12">
        <v>43921</v>
      </c>
      <c r="F45" s="54">
        <v>147060</v>
      </c>
    </row>
    <row r="46" spans="1:27" ht="27.75" customHeight="1">
      <c r="A46" s="11" t="s">
        <v>750</v>
      </c>
      <c r="B46" s="42" t="s">
        <v>814</v>
      </c>
      <c r="C46" s="16" t="s">
        <v>813</v>
      </c>
      <c r="D46" s="12">
        <v>43193</v>
      </c>
      <c r="E46" s="12">
        <v>43921</v>
      </c>
      <c r="F46" s="54">
        <v>10800</v>
      </c>
    </row>
    <row r="47" spans="1:27" ht="30.75" customHeight="1">
      <c r="A47" s="11" t="s">
        <v>750</v>
      </c>
      <c r="B47" s="42" t="s">
        <v>815</v>
      </c>
      <c r="C47" s="16" t="s">
        <v>813</v>
      </c>
      <c r="D47" s="12">
        <v>43193</v>
      </c>
      <c r="E47" s="12">
        <v>43921</v>
      </c>
      <c r="F47" s="54">
        <v>82350</v>
      </c>
    </row>
    <row r="48" spans="1:27" ht="30.75" customHeight="1">
      <c r="A48" s="11" t="s">
        <v>168</v>
      </c>
      <c r="B48" s="42" t="s">
        <v>816</v>
      </c>
      <c r="C48" s="42" t="s">
        <v>616</v>
      </c>
      <c r="D48" s="12">
        <v>43734</v>
      </c>
      <c r="E48" s="12">
        <v>43921</v>
      </c>
      <c r="F48" s="54">
        <v>39480</v>
      </c>
    </row>
    <row r="49" spans="1:27" ht="33" customHeight="1">
      <c r="A49" s="11" t="s">
        <v>168</v>
      </c>
      <c r="B49" s="42" t="s">
        <v>817</v>
      </c>
      <c r="C49" s="42" t="s">
        <v>546</v>
      </c>
      <c r="D49" s="12">
        <v>42996</v>
      </c>
      <c r="E49" s="12">
        <v>43921</v>
      </c>
      <c r="F49" s="54">
        <v>352864</v>
      </c>
      <c r="G49" s="6"/>
      <c r="H49" s="6"/>
      <c r="I49" s="6"/>
      <c r="J49" s="6"/>
      <c r="K49" s="6"/>
      <c r="L49" s="6"/>
      <c r="M49" s="6"/>
      <c r="N49" s="6"/>
      <c r="O49" s="6"/>
      <c r="P49" s="6"/>
      <c r="Q49" s="6"/>
      <c r="R49" s="6"/>
      <c r="S49" s="6"/>
      <c r="T49" s="6"/>
      <c r="U49" s="6"/>
      <c r="V49" s="6"/>
      <c r="W49" s="6"/>
      <c r="X49" s="6"/>
      <c r="Y49" s="6"/>
      <c r="Z49" s="6"/>
      <c r="AA49" s="6"/>
    </row>
    <row r="50" spans="1:27" ht="28.5" customHeight="1">
      <c r="A50" s="42" t="s">
        <v>750</v>
      </c>
      <c r="B50" s="42" t="s">
        <v>818</v>
      </c>
      <c r="C50" s="16" t="s">
        <v>546</v>
      </c>
      <c r="D50" s="12">
        <v>43158</v>
      </c>
      <c r="E50" s="12">
        <v>43921</v>
      </c>
      <c r="F50" s="54">
        <v>553491</v>
      </c>
    </row>
    <row r="51" spans="1:27" ht="28.5" customHeight="1">
      <c r="A51" s="40" t="s">
        <v>9</v>
      </c>
      <c r="B51" s="11" t="s">
        <v>819</v>
      </c>
      <c r="C51" s="42" t="s">
        <v>546</v>
      </c>
      <c r="D51" s="10">
        <v>43494</v>
      </c>
      <c r="E51" s="10">
        <v>43921</v>
      </c>
      <c r="F51" s="54">
        <v>454960</v>
      </c>
    </row>
    <row r="52" spans="1:27" ht="23.1" customHeight="1">
      <c r="A52" s="16" t="s">
        <v>9</v>
      </c>
      <c r="B52" s="16" t="s">
        <v>820</v>
      </c>
      <c r="C52" s="16" t="s">
        <v>606</v>
      </c>
      <c r="D52" s="12">
        <v>43627</v>
      </c>
      <c r="E52" s="12">
        <v>43921</v>
      </c>
      <c r="F52" s="54">
        <v>179580</v>
      </c>
      <c r="G52" s="29"/>
      <c r="H52" s="29"/>
      <c r="I52" s="29"/>
      <c r="J52" s="29"/>
      <c r="K52" s="29"/>
      <c r="L52" s="29"/>
      <c r="M52" s="29"/>
      <c r="N52" s="29"/>
      <c r="O52" s="29"/>
      <c r="P52" s="29"/>
      <c r="Q52" s="29"/>
      <c r="R52" s="29"/>
      <c r="S52" s="29"/>
      <c r="T52" s="29"/>
      <c r="U52" s="29"/>
      <c r="V52" s="29"/>
      <c r="W52" s="29"/>
      <c r="X52" s="29"/>
      <c r="Y52" s="29"/>
      <c r="Z52" s="29"/>
      <c r="AA52" s="29"/>
    </row>
    <row r="53" spans="1:27" ht="27" customHeight="1">
      <c r="A53" s="42" t="s">
        <v>9</v>
      </c>
      <c r="B53" s="11" t="s">
        <v>821</v>
      </c>
      <c r="C53" s="16" t="s">
        <v>606</v>
      </c>
      <c r="D53" s="10">
        <v>43662</v>
      </c>
      <c r="E53" s="10">
        <v>43921</v>
      </c>
      <c r="F53" s="54">
        <v>99528</v>
      </c>
      <c r="G53" s="29"/>
      <c r="H53" s="29"/>
      <c r="I53" s="29"/>
      <c r="J53" s="29"/>
      <c r="K53" s="29"/>
      <c r="L53" s="29"/>
      <c r="M53" s="29"/>
      <c r="N53" s="29"/>
      <c r="O53" s="29"/>
      <c r="P53" s="29"/>
      <c r="Q53" s="29"/>
      <c r="R53" s="29"/>
      <c r="S53" s="29"/>
      <c r="T53" s="29"/>
      <c r="U53" s="29"/>
      <c r="V53" s="29"/>
      <c r="W53" s="29"/>
      <c r="X53" s="29"/>
      <c r="Y53" s="29"/>
      <c r="Z53" s="29"/>
      <c r="AA53" s="29"/>
    </row>
    <row r="54" spans="1:27" ht="15" customHeight="1">
      <c r="A54" s="16" t="s">
        <v>788</v>
      </c>
      <c r="B54" s="11" t="s">
        <v>822</v>
      </c>
      <c r="C54" s="11" t="s">
        <v>823</v>
      </c>
      <c r="D54" s="10">
        <v>42165</v>
      </c>
      <c r="E54" s="10">
        <v>43921</v>
      </c>
      <c r="F54" s="54">
        <v>619388</v>
      </c>
    </row>
    <row r="55" spans="1:27" ht="38.25" customHeight="1">
      <c r="A55" s="16" t="s">
        <v>168</v>
      </c>
      <c r="B55" s="16" t="s">
        <v>824</v>
      </c>
      <c r="C55" s="16" t="s">
        <v>662</v>
      </c>
      <c r="D55" s="12">
        <v>43298</v>
      </c>
      <c r="E55" s="12">
        <v>43921</v>
      </c>
      <c r="F55" s="54">
        <v>337700</v>
      </c>
    </row>
    <row r="56" spans="1:27">
      <c r="A56" s="16" t="s">
        <v>9</v>
      </c>
      <c r="B56" s="16" t="s">
        <v>808</v>
      </c>
      <c r="C56" s="16" t="s">
        <v>662</v>
      </c>
      <c r="D56" s="12">
        <v>43515</v>
      </c>
      <c r="E56" s="12">
        <v>43921</v>
      </c>
      <c r="F56" s="54">
        <v>974160</v>
      </c>
    </row>
    <row r="57" spans="1:27" ht="24" customHeight="1">
      <c r="A57" s="8" t="s">
        <v>825</v>
      </c>
      <c r="B57" s="2" t="s">
        <v>826</v>
      </c>
      <c r="C57" s="2" t="s">
        <v>827</v>
      </c>
      <c r="D57" s="12">
        <v>42791</v>
      </c>
      <c r="E57" s="12">
        <v>43921</v>
      </c>
      <c r="F57" s="54">
        <v>269793</v>
      </c>
    </row>
    <row r="58" spans="1:27">
      <c r="A58" s="42" t="s">
        <v>9</v>
      </c>
      <c r="B58" s="11" t="s">
        <v>828</v>
      </c>
      <c r="C58" s="16" t="s">
        <v>42</v>
      </c>
      <c r="D58" s="10">
        <v>43613</v>
      </c>
      <c r="E58" s="10">
        <v>43921</v>
      </c>
      <c r="F58" s="54">
        <v>229480</v>
      </c>
    </row>
    <row r="59" spans="1:27" ht="26.25" customHeight="1">
      <c r="A59" s="16" t="s">
        <v>773</v>
      </c>
      <c r="B59" s="11" t="s">
        <v>829</v>
      </c>
      <c r="C59" s="11" t="s">
        <v>211</v>
      </c>
      <c r="D59" s="10">
        <v>43006</v>
      </c>
      <c r="E59" s="10">
        <v>43921</v>
      </c>
      <c r="F59" s="54">
        <v>154422</v>
      </c>
    </row>
    <row r="60" spans="1:27" ht="24.75" customHeight="1">
      <c r="A60" s="16" t="s">
        <v>767</v>
      </c>
      <c r="B60" s="16" t="s">
        <v>830</v>
      </c>
      <c r="C60" s="16" t="s">
        <v>781</v>
      </c>
      <c r="D60" s="12">
        <v>42801</v>
      </c>
      <c r="E60" s="12">
        <v>43921</v>
      </c>
      <c r="F60" s="54">
        <v>910089.6</v>
      </c>
    </row>
    <row r="61" spans="1:27" ht="30.75" customHeight="1">
      <c r="A61" s="16" t="s">
        <v>831</v>
      </c>
      <c r="B61" s="16" t="s">
        <v>810</v>
      </c>
      <c r="C61" s="16" t="s">
        <v>832</v>
      </c>
      <c r="D61" s="12">
        <v>43787</v>
      </c>
      <c r="E61" s="12">
        <v>43921</v>
      </c>
      <c r="F61" s="54">
        <v>4000</v>
      </c>
    </row>
    <row r="62" spans="1:27" ht="31.5" customHeight="1">
      <c r="A62" s="16" t="s">
        <v>609</v>
      </c>
      <c r="B62" s="16" t="s">
        <v>833</v>
      </c>
      <c r="C62" s="16" t="s">
        <v>708</v>
      </c>
      <c r="D62" s="12">
        <v>43852</v>
      </c>
      <c r="E62" s="12">
        <v>43921</v>
      </c>
      <c r="F62" s="54">
        <v>19693</v>
      </c>
    </row>
    <row r="63" spans="1:27" ht="27.75" customHeight="1">
      <c r="A63" s="11" t="s">
        <v>168</v>
      </c>
      <c r="B63" s="42" t="s">
        <v>834</v>
      </c>
      <c r="C63" s="16" t="s">
        <v>87</v>
      </c>
      <c r="D63" s="12">
        <v>43754</v>
      </c>
      <c r="E63" s="12">
        <v>43921</v>
      </c>
      <c r="F63" s="54">
        <v>66977.5</v>
      </c>
    </row>
    <row r="64" spans="1:27" ht="23.25" customHeight="1">
      <c r="A64" s="11" t="s">
        <v>168</v>
      </c>
      <c r="B64" s="42" t="s">
        <v>835</v>
      </c>
      <c r="C64" s="16" t="s">
        <v>87</v>
      </c>
      <c r="D64" s="12">
        <v>43745</v>
      </c>
      <c r="E64" s="12">
        <v>43921</v>
      </c>
      <c r="F64" s="54">
        <v>79921.5</v>
      </c>
    </row>
    <row r="65" spans="1:13">
      <c r="A65" s="11" t="s">
        <v>767</v>
      </c>
      <c r="B65" s="42" t="s">
        <v>836</v>
      </c>
      <c r="C65" s="42" t="s">
        <v>32</v>
      </c>
      <c r="D65" s="12">
        <v>42801</v>
      </c>
      <c r="E65" s="12">
        <v>43921</v>
      </c>
      <c r="F65" s="54">
        <v>3259441.66</v>
      </c>
    </row>
    <row r="66" spans="1:13" ht="28.5">
      <c r="A66" s="16" t="s">
        <v>609</v>
      </c>
      <c r="B66" s="16" t="s">
        <v>837</v>
      </c>
      <c r="C66" s="16" t="s">
        <v>838</v>
      </c>
      <c r="D66" s="12">
        <v>43259</v>
      </c>
      <c r="E66" s="12">
        <v>43921</v>
      </c>
      <c r="F66" s="54">
        <v>69739</v>
      </c>
    </row>
    <row r="67" spans="1:13" ht="28.5">
      <c r="A67" s="16" t="s">
        <v>410</v>
      </c>
      <c r="B67" s="11" t="s">
        <v>839</v>
      </c>
      <c r="C67" s="11" t="s">
        <v>507</v>
      </c>
      <c r="D67" s="10">
        <v>43658</v>
      </c>
      <c r="E67" s="10">
        <v>43921</v>
      </c>
      <c r="F67" s="54">
        <v>79998</v>
      </c>
    </row>
    <row r="68" spans="1:13" ht="28.5">
      <c r="A68" s="11" t="s">
        <v>9</v>
      </c>
      <c r="B68" s="11" t="s">
        <v>808</v>
      </c>
      <c r="C68" s="11" t="s">
        <v>840</v>
      </c>
      <c r="D68" s="10">
        <v>43515</v>
      </c>
      <c r="E68" s="10">
        <v>43921</v>
      </c>
      <c r="F68" s="54">
        <v>1244160</v>
      </c>
    </row>
    <row r="69" spans="1:13" ht="28.5">
      <c r="A69" s="11" t="s">
        <v>776</v>
      </c>
      <c r="B69" s="11" t="s">
        <v>841</v>
      </c>
      <c r="C69" s="11" t="s">
        <v>604</v>
      </c>
      <c r="D69" s="10">
        <v>42051</v>
      </c>
      <c r="E69" s="12">
        <v>43921</v>
      </c>
      <c r="F69" s="54">
        <v>577291.4</v>
      </c>
    </row>
    <row r="70" spans="1:13" ht="28.5">
      <c r="A70" s="16" t="s">
        <v>9</v>
      </c>
      <c r="B70" s="16" t="s">
        <v>842</v>
      </c>
      <c r="C70" s="16" t="s">
        <v>779</v>
      </c>
      <c r="D70" s="12">
        <v>43483</v>
      </c>
      <c r="E70" s="12">
        <v>43921</v>
      </c>
      <c r="F70" s="54">
        <v>93060</v>
      </c>
      <c r="M70" s="45"/>
    </row>
    <row r="71" spans="1:13">
      <c r="A71" s="11" t="s">
        <v>398</v>
      </c>
      <c r="B71" s="42" t="s">
        <v>843</v>
      </c>
      <c r="C71" s="42" t="s">
        <v>844</v>
      </c>
      <c r="D71" s="12">
        <v>43709</v>
      </c>
      <c r="E71" s="12">
        <v>43921</v>
      </c>
      <c r="F71" s="54">
        <v>3600</v>
      </c>
      <c r="M71" s="45"/>
    </row>
    <row r="72" spans="1:13">
      <c r="A72" s="11" t="s">
        <v>792</v>
      </c>
      <c r="B72" s="11" t="s">
        <v>845</v>
      </c>
      <c r="C72" s="11" t="s">
        <v>846</v>
      </c>
      <c r="D72" s="10">
        <v>43709</v>
      </c>
      <c r="E72" s="10">
        <v>43921</v>
      </c>
      <c r="F72" s="54">
        <v>7710</v>
      </c>
      <c r="M72" s="45"/>
    </row>
    <row r="73" spans="1:13">
      <c r="A73" s="11" t="s">
        <v>410</v>
      </c>
      <c r="B73" s="11" t="s">
        <v>847</v>
      </c>
      <c r="C73" s="11" t="s">
        <v>322</v>
      </c>
      <c r="D73" s="10">
        <v>42979</v>
      </c>
      <c r="E73" s="10">
        <v>43921</v>
      </c>
      <c r="F73" s="54">
        <v>13894</v>
      </c>
      <c r="M73" s="45"/>
    </row>
    <row r="74" spans="1:13" ht="28.5">
      <c r="A74" s="11" t="s">
        <v>510</v>
      </c>
      <c r="B74" s="42" t="s">
        <v>848</v>
      </c>
      <c r="C74" s="42" t="s">
        <v>35</v>
      </c>
      <c r="D74" s="12">
        <v>43136</v>
      </c>
      <c r="E74" s="12">
        <v>43921</v>
      </c>
      <c r="F74" s="54">
        <v>903100</v>
      </c>
      <c r="M74" s="45"/>
    </row>
    <row r="75" spans="1:13">
      <c r="A75" s="11" t="s">
        <v>387</v>
      </c>
      <c r="B75" s="42" t="s">
        <v>849</v>
      </c>
      <c r="C75" s="42" t="s">
        <v>35</v>
      </c>
      <c r="D75" s="12">
        <v>43157</v>
      </c>
      <c r="E75" s="12">
        <v>43921</v>
      </c>
      <c r="F75" s="54">
        <v>43150</v>
      </c>
      <c r="M75" s="45"/>
    </row>
    <row r="76" spans="1:13" ht="15.75" customHeight="1">
      <c r="A76" s="11" t="s">
        <v>510</v>
      </c>
      <c r="B76" s="42" t="s">
        <v>850</v>
      </c>
      <c r="C76" s="42" t="s">
        <v>35</v>
      </c>
      <c r="D76" s="12">
        <v>43635</v>
      </c>
      <c r="E76" s="12">
        <v>43921</v>
      </c>
      <c r="F76" s="54">
        <v>354948</v>
      </c>
      <c r="M76" s="45"/>
    </row>
    <row r="77" spans="1:13">
      <c r="A77" s="11" t="s">
        <v>767</v>
      </c>
      <c r="B77" s="42" t="s">
        <v>851</v>
      </c>
      <c r="C77" s="42" t="s">
        <v>852</v>
      </c>
      <c r="D77" s="12">
        <v>43717</v>
      </c>
      <c r="E77" s="12">
        <v>43921</v>
      </c>
      <c r="F77" s="54">
        <v>6000</v>
      </c>
      <c r="M77" s="45"/>
    </row>
    <row r="78" spans="1:13" ht="28.5">
      <c r="A78" s="16" t="s">
        <v>831</v>
      </c>
      <c r="B78" s="16" t="s">
        <v>810</v>
      </c>
      <c r="C78" s="16" t="s">
        <v>853</v>
      </c>
      <c r="D78" s="12">
        <v>43843</v>
      </c>
      <c r="E78" s="12">
        <v>43921</v>
      </c>
      <c r="F78" s="54">
        <v>4000</v>
      </c>
      <c r="M78" s="45"/>
    </row>
    <row r="79" spans="1:13" ht="14.25">
      <c r="A79" s="5"/>
      <c r="B79" s="5"/>
      <c r="C79" s="5"/>
      <c r="D79" s="5"/>
      <c r="E79" s="5"/>
      <c r="F79" s="5"/>
      <c r="M79" s="45"/>
    </row>
    <row r="80" spans="1:13" ht="14.25">
      <c r="A80" s="5"/>
      <c r="B80" s="5"/>
      <c r="C80" s="5"/>
      <c r="D80" s="5"/>
      <c r="E80" s="5"/>
      <c r="F80" s="5"/>
      <c r="M80" s="45"/>
    </row>
    <row r="81" spans="1:13" ht="14.25">
      <c r="A81" s="5"/>
      <c r="B81" s="5"/>
      <c r="C81" s="5"/>
      <c r="D81" s="5"/>
      <c r="E81" s="5"/>
      <c r="F81" s="5"/>
      <c r="M81" s="45"/>
    </row>
    <row r="82" spans="1:13" ht="14.25">
      <c r="A82" s="5"/>
      <c r="B82" s="5"/>
      <c r="C82" s="5"/>
      <c r="D82" s="5"/>
      <c r="E82" s="5"/>
      <c r="F82" s="5"/>
      <c r="M82" s="45"/>
    </row>
    <row r="83" spans="1:13" ht="14.25">
      <c r="A83" s="5"/>
      <c r="B83" s="5"/>
      <c r="C83" s="5"/>
      <c r="D83" s="5"/>
      <c r="E83" s="5"/>
      <c r="F83" s="5"/>
      <c r="M83" s="45"/>
    </row>
    <row r="84" spans="1:13" ht="14.25">
      <c r="A84" s="5"/>
      <c r="B84" s="5"/>
      <c r="C84" s="5"/>
      <c r="D84" s="5"/>
      <c r="E84" s="5"/>
      <c r="F84" s="5"/>
      <c r="M84" s="45"/>
    </row>
    <row r="85" spans="1:13" ht="14.25">
      <c r="A85" s="5"/>
      <c r="B85" s="5"/>
      <c r="C85" s="5"/>
      <c r="D85" s="5"/>
      <c r="E85" s="5"/>
      <c r="F85" s="5"/>
      <c r="M85" s="45"/>
    </row>
    <row r="86" spans="1:13" ht="14.25">
      <c r="A86" s="5"/>
      <c r="B86" s="5"/>
      <c r="C86" s="5"/>
      <c r="D86" s="5"/>
      <c r="E86" s="5"/>
      <c r="F86" s="5"/>
      <c r="M86" s="45"/>
    </row>
    <row r="87" spans="1:13" ht="14.25">
      <c r="A87" s="5"/>
      <c r="B87" s="5"/>
      <c r="C87" s="5"/>
      <c r="D87" s="5"/>
      <c r="E87" s="5"/>
      <c r="F87" s="5"/>
      <c r="M87" s="45"/>
    </row>
    <row r="88" spans="1:13" ht="14.25">
      <c r="A88" s="5"/>
      <c r="B88" s="5"/>
      <c r="C88" s="5"/>
      <c r="D88" s="5"/>
      <c r="E88" s="5"/>
      <c r="F88" s="5"/>
      <c r="M88" s="45"/>
    </row>
    <row r="89" spans="1:13" ht="14.25">
      <c r="A89" s="5"/>
      <c r="B89" s="5"/>
      <c r="C89" s="5"/>
      <c r="D89" s="5"/>
      <c r="E89" s="5"/>
      <c r="F89" s="5"/>
      <c r="M89" s="45"/>
    </row>
    <row r="90" spans="1:13" ht="14.25">
      <c r="A90" s="5"/>
      <c r="B90" s="5"/>
      <c r="C90" s="5"/>
      <c r="D90" s="5"/>
      <c r="E90" s="5"/>
      <c r="F90" s="5"/>
      <c r="M90" s="45"/>
    </row>
    <row r="91" spans="1:13" ht="14.25">
      <c r="A91" s="5"/>
      <c r="B91" s="5"/>
      <c r="C91" s="5"/>
      <c r="D91" s="5"/>
      <c r="E91" s="5"/>
      <c r="F91" s="5"/>
      <c r="M91" s="45"/>
    </row>
    <row r="92" spans="1:13" ht="14.25">
      <c r="A92" s="5"/>
      <c r="B92" s="5"/>
      <c r="C92" s="5"/>
      <c r="D92" s="5"/>
      <c r="E92" s="5"/>
      <c r="F92" s="5"/>
      <c r="M92" s="45"/>
    </row>
    <row r="93" spans="1:13" ht="30.75" customHeight="1">
      <c r="A93" s="5"/>
      <c r="B93" s="5"/>
      <c r="C93" s="5"/>
      <c r="D93" s="5"/>
      <c r="E93" s="5"/>
      <c r="F93" s="5"/>
      <c r="M93" s="45"/>
    </row>
    <row r="94" spans="1:13" ht="14.25">
      <c r="A94" s="5"/>
      <c r="B94" s="5"/>
      <c r="C94" s="5"/>
      <c r="D94" s="5"/>
      <c r="E94" s="5"/>
      <c r="F94" s="5"/>
      <c r="M94" s="45"/>
    </row>
    <row r="95" spans="1:13" ht="14.25">
      <c r="A95" s="5"/>
      <c r="B95" s="5"/>
      <c r="C95" s="5"/>
      <c r="D95" s="5"/>
      <c r="E95" s="5"/>
      <c r="F95" s="5"/>
      <c r="M95" s="45"/>
    </row>
    <row r="96" spans="1:13" ht="32.25" customHeight="1">
      <c r="A96" s="5"/>
      <c r="B96" s="5"/>
      <c r="C96" s="5"/>
      <c r="D96" s="5"/>
      <c r="E96" s="5"/>
      <c r="F96" s="5"/>
      <c r="M96" s="45"/>
    </row>
    <row r="97" spans="1:13" ht="14.25">
      <c r="A97" s="5"/>
      <c r="B97" s="5"/>
      <c r="C97" s="5"/>
      <c r="D97" s="5"/>
      <c r="E97" s="5"/>
      <c r="F97" s="5"/>
      <c r="M97" s="45"/>
    </row>
    <row r="98" spans="1:13" ht="14.25">
      <c r="A98" s="5"/>
      <c r="B98" s="5"/>
      <c r="C98" s="5"/>
      <c r="D98" s="5"/>
      <c r="E98" s="5"/>
      <c r="F98" s="5"/>
      <c r="M98" s="45"/>
    </row>
    <row r="99" spans="1:13" ht="14.25">
      <c r="A99" s="5"/>
      <c r="B99" s="5"/>
      <c r="C99" s="5"/>
      <c r="D99" s="5"/>
      <c r="E99" s="5"/>
      <c r="F99" s="5"/>
      <c r="H99" s="50"/>
      <c r="M99" s="45"/>
    </row>
    <row r="100" spans="1:13" ht="14.25">
      <c r="A100" s="5"/>
      <c r="B100" s="5"/>
      <c r="C100" s="5"/>
      <c r="D100" s="5"/>
      <c r="E100" s="5"/>
      <c r="F100" s="5"/>
      <c r="M100" s="45"/>
    </row>
    <row r="101" spans="1:13" ht="14.25">
      <c r="A101" s="5"/>
      <c r="B101" s="5"/>
      <c r="C101" s="5"/>
      <c r="D101" s="5"/>
      <c r="E101" s="5"/>
      <c r="F101" s="5"/>
      <c r="G101" s="51"/>
      <c r="M101" s="45"/>
    </row>
    <row r="102" spans="1:13" ht="14.25">
      <c r="A102" s="5"/>
      <c r="B102" s="5"/>
      <c r="C102" s="5"/>
      <c r="D102" s="5"/>
      <c r="E102" s="5"/>
      <c r="F102" s="5"/>
      <c r="M102" s="45"/>
    </row>
    <row r="103" spans="1:13" ht="14.25">
      <c r="A103" s="5"/>
      <c r="B103" s="5"/>
      <c r="C103" s="5"/>
      <c r="D103" s="5"/>
      <c r="E103" s="5"/>
      <c r="F103" s="5"/>
      <c r="M103" s="45"/>
    </row>
    <row r="104" spans="1:13" ht="14.25">
      <c r="A104" s="5"/>
      <c r="B104" s="5"/>
      <c r="C104" s="5"/>
      <c r="D104" s="5"/>
      <c r="E104" s="5"/>
      <c r="F104" s="5"/>
      <c r="M104" s="45"/>
    </row>
    <row r="105" spans="1:13" ht="14.25">
      <c r="A105" s="5"/>
      <c r="B105" s="5"/>
      <c r="C105" s="5"/>
      <c r="D105" s="5"/>
      <c r="E105" s="5"/>
      <c r="F105" s="5"/>
      <c r="M105" s="45"/>
    </row>
    <row r="106" spans="1:13" ht="30" customHeight="1">
      <c r="A106" s="5"/>
      <c r="B106" s="5"/>
      <c r="C106" s="5"/>
      <c r="D106" s="5"/>
      <c r="E106" s="5"/>
      <c r="F106" s="5"/>
      <c r="M106" s="45"/>
    </row>
    <row r="107" spans="1:13" ht="33" customHeight="1">
      <c r="A107" s="5"/>
      <c r="B107" s="5"/>
      <c r="C107" s="5"/>
      <c r="D107" s="5"/>
      <c r="E107" s="5"/>
      <c r="F107" s="5"/>
      <c r="M107" s="45"/>
    </row>
    <row r="108" spans="1:13" ht="22.5" customHeight="1">
      <c r="A108" s="5"/>
      <c r="B108" s="5"/>
      <c r="C108" s="5"/>
      <c r="D108" s="5"/>
      <c r="E108" s="5"/>
      <c r="F108" s="5"/>
      <c r="M108" s="45"/>
    </row>
    <row r="109" spans="1:13" ht="25.5" customHeight="1">
      <c r="A109" s="5"/>
      <c r="B109" s="5"/>
      <c r="C109" s="5"/>
      <c r="D109" s="5"/>
      <c r="E109" s="5"/>
      <c r="F109" s="5"/>
      <c r="M109" s="45"/>
    </row>
    <row r="110" spans="1:13" ht="32.25" customHeight="1">
      <c r="A110" s="5"/>
      <c r="B110" s="5"/>
      <c r="C110" s="5"/>
      <c r="D110" s="5"/>
      <c r="E110" s="5"/>
      <c r="F110" s="5"/>
      <c r="M110" s="45"/>
    </row>
    <row r="111" spans="1:13" ht="33.75" customHeight="1">
      <c r="A111" s="5"/>
      <c r="B111" s="5"/>
      <c r="C111" s="5"/>
      <c r="D111" s="5"/>
      <c r="E111" s="5"/>
      <c r="F111" s="5"/>
      <c r="M111" s="45"/>
    </row>
    <row r="112" spans="1:13" ht="45.75" customHeight="1">
      <c r="A112" s="5"/>
      <c r="B112" s="5"/>
      <c r="C112" s="5"/>
      <c r="D112" s="5"/>
      <c r="E112" s="5"/>
      <c r="F112" s="5"/>
      <c r="M112" s="45"/>
    </row>
    <row r="113" spans="1:13" ht="25.5" customHeight="1">
      <c r="A113" s="5"/>
      <c r="B113" s="5"/>
      <c r="C113" s="5"/>
      <c r="D113" s="5"/>
      <c r="E113" s="5"/>
      <c r="F113" s="5"/>
      <c r="M113" s="45"/>
    </row>
    <row r="114" spans="1:13" ht="37.5" customHeight="1">
      <c r="A114" s="5"/>
      <c r="B114" s="5"/>
      <c r="C114" s="5"/>
      <c r="D114" s="5"/>
      <c r="E114" s="5"/>
      <c r="F114" s="5"/>
      <c r="M114" s="45"/>
    </row>
    <row r="115" spans="1:13" ht="33" customHeight="1">
      <c r="A115" s="5"/>
      <c r="B115" s="5"/>
      <c r="C115" s="5"/>
      <c r="D115" s="5"/>
      <c r="E115" s="5"/>
      <c r="F115" s="5"/>
      <c r="M115" s="45"/>
    </row>
    <row r="116" spans="1:13" ht="14.25">
      <c r="A116" s="5"/>
      <c r="B116" s="5"/>
      <c r="C116" s="5"/>
      <c r="D116" s="5"/>
      <c r="E116" s="5"/>
      <c r="F116" s="5"/>
      <c r="M116" s="45"/>
    </row>
    <row r="117" spans="1:13" ht="14.25">
      <c r="A117" s="5"/>
      <c r="B117" s="5"/>
      <c r="C117" s="5"/>
      <c r="D117" s="5"/>
      <c r="E117" s="5"/>
      <c r="F117" s="5"/>
      <c r="M117" s="45"/>
    </row>
    <row r="118" spans="1:13" ht="23.25" customHeight="1">
      <c r="A118" s="5"/>
      <c r="B118" s="5"/>
      <c r="C118" s="5"/>
      <c r="D118" s="5"/>
      <c r="E118" s="5"/>
      <c r="F118" s="5"/>
      <c r="M118" s="45"/>
    </row>
    <row r="119" spans="1:13" ht="28.5" customHeight="1">
      <c r="A119" s="5"/>
      <c r="B119" s="5"/>
      <c r="C119" s="5"/>
      <c r="D119" s="5"/>
      <c r="E119" s="5"/>
      <c r="F119" s="5"/>
      <c r="M119" s="45"/>
    </row>
    <row r="120" spans="1:13" ht="30" customHeight="1">
      <c r="A120" s="5"/>
      <c r="B120" s="5"/>
      <c r="C120" s="5"/>
      <c r="D120" s="5"/>
      <c r="E120" s="5"/>
      <c r="F120" s="5"/>
      <c r="M120" s="45"/>
    </row>
    <row r="121" spans="1:13" ht="31.5" customHeight="1">
      <c r="A121" s="5"/>
      <c r="B121" s="5"/>
      <c r="C121" s="5"/>
      <c r="D121" s="5"/>
      <c r="E121" s="5"/>
      <c r="F121" s="5"/>
      <c r="M121" s="45"/>
    </row>
    <row r="122" spans="1:13" ht="14.25">
      <c r="A122" s="5"/>
      <c r="B122" s="5"/>
      <c r="C122" s="5"/>
      <c r="D122" s="5"/>
      <c r="E122" s="5"/>
      <c r="F122" s="5"/>
      <c r="M122" s="45"/>
    </row>
    <row r="123" spans="1:13" ht="14.25">
      <c r="A123" s="5"/>
      <c r="B123" s="5"/>
      <c r="C123" s="5"/>
      <c r="D123" s="5"/>
      <c r="E123" s="5"/>
      <c r="F123" s="5"/>
      <c r="M123" s="45"/>
    </row>
    <row r="124" spans="1:13" ht="30" customHeight="1">
      <c r="A124" s="5"/>
      <c r="B124" s="5"/>
      <c r="C124" s="5"/>
      <c r="D124" s="5"/>
      <c r="E124" s="5"/>
      <c r="F124" s="5"/>
      <c r="M124" s="45"/>
    </row>
  </sheetData>
  <pageMargins left="0.74803149606299213" right="0.74803149606299213" top="0.98425196850393704" bottom="0.98425196850393704" header="0.51181102362204722" footer="0.51181102362204722"/>
  <pageSetup paperSize="8"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1"/>
  <sheetViews>
    <sheetView showGridLines="0" topLeftCell="C1" zoomScaleNormal="100" workbookViewId="0">
      <pane ySplit="1" topLeftCell="A2" activePane="bottomLeft" state="frozen"/>
      <selection pane="bottomLeft" sqref="A1:XFD1"/>
    </sheetView>
  </sheetViews>
  <sheetFormatPr defaultColWidth="9.140625" defaultRowHeight="15"/>
  <cols>
    <col min="1" max="1" width="47.42578125" style="44" bestFit="1" customWidth="1"/>
    <col min="2" max="2" width="94.85546875" style="44" customWidth="1"/>
    <col min="3" max="3" width="75.5703125" style="43" bestFit="1" customWidth="1"/>
    <col min="4" max="4" width="13" style="38" customWidth="1"/>
    <col min="5" max="5" width="15.42578125" style="38" bestFit="1" customWidth="1"/>
    <col min="6" max="6" width="17.5703125" style="39" customWidth="1"/>
    <col min="7" max="7" width="16" style="5" customWidth="1"/>
    <col min="8" max="8" width="14.5703125" style="5" bestFit="1" customWidth="1"/>
    <col min="9" max="9" width="10.42578125" style="5" bestFit="1" customWidth="1"/>
    <col min="10" max="10" width="16.42578125" style="5" customWidth="1"/>
    <col min="11" max="11" width="9.140625" style="5"/>
    <col min="12" max="12" width="19.42578125" style="5" bestFit="1" customWidth="1"/>
    <col min="13" max="13" width="11.28515625" style="45" bestFit="1" customWidth="1"/>
    <col min="14" max="16384" width="9.140625" style="5"/>
  </cols>
  <sheetData>
    <row r="1" spans="1:13" s="3" customFormat="1" ht="45">
      <c r="A1" s="146" t="s">
        <v>0</v>
      </c>
      <c r="B1" s="149" t="s">
        <v>1</v>
      </c>
      <c r="C1" s="146" t="s">
        <v>2</v>
      </c>
      <c r="D1" s="147" t="s">
        <v>3</v>
      </c>
      <c r="E1" s="147" t="s">
        <v>4</v>
      </c>
      <c r="F1" s="148" t="s">
        <v>854</v>
      </c>
      <c r="M1" s="52"/>
    </row>
    <row r="2" spans="1:13">
      <c r="A2" s="11" t="s">
        <v>788</v>
      </c>
      <c r="B2" s="57" t="s">
        <v>855</v>
      </c>
      <c r="C2" s="40" t="s">
        <v>856</v>
      </c>
      <c r="D2" s="20">
        <v>42795</v>
      </c>
      <c r="E2" s="20">
        <v>43192</v>
      </c>
      <c r="F2" s="37">
        <v>28957.56</v>
      </c>
    </row>
    <row r="3" spans="1:13">
      <c r="A3" s="16" t="s">
        <v>750</v>
      </c>
      <c r="B3" s="55" t="s">
        <v>857</v>
      </c>
      <c r="C3" s="41" t="s">
        <v>663</v>
      </c>
      <c r="D3" s="34">
        <v>43118</v>
      </c>
      <c r="E3" s="34">
        <v>43197</v>
      </c>
      <c r="F3" s="35">
        <v>3603</v>
      </c>
    </row>
    <row r="4" spans="1:13">
      <c r="A4" s="186" t="s">
        <v>750</v>
      </c>
      <c r="B4" s="186" t="s">
        <v>858</v>
      </c>
      <c r="C4" s="42" t="s">
        <v>771</v>
      </c>
      <c r="D4" s="34">
        <v>43033</v>
      </c>
      <c r="E4" s="34">
        <v>43218</v>
      </c>
      <c r="F4" s="36">
        <v>10950</v>
      </c>
    </row>
    <row r="5" spans="1:13" ht="24.95" customHeight="1">
      <c r="A5" s="42" t="s">
        <v>750</v>
      </c>
      <c r="B5" s="56" t="s">
        <v>859</v>
      </c>
      <c r="C5" s="16" t="s">
        <v>860</v>
      </c>
      <c r="D5" s="34">
        <v>43136</v>
      </c>
      <c r="E5" s="34">
        <v>43220</v>
      </c>
      <c r="F5" s="36">
        <v>12491</v>
      </c>
    </row>
    <row r="6" spans="1:13" ht="24.95" customHeight="1">
      <c r="A6" s="16" t="s">
        <v>750</v>
      </c>
      <c r="B6" s="55" t="s">
        <v>861</v>
      </c>
      <c r="C6" s="41" t="s">
        <v>546</v>
      </c>
      <c r="D6" s="34">
        <v>43040</v>
      </c>
      <c r="E6" s="34">
        <v>43220</v>
      </c>
      <c r="F6" s="35">
        <v>10000</v>
      </c>
    </row>
    <row r="7" spans="1:13" ht="24.95" customHeight="1">
      <c r="A7" s="42" t="s">
        <v>750</v>
      </c>
      <c r="B7" s="56" t="s">
        <v>862</v>
      </c>
      <c r="C7" s="42" t="s">
        <v>662</v>
      </c>
      <c r="D7" s="34">
        <v>42948</v>
      </c>
      <c r="E7" s="34">
        <v>43220</v>
      </c>
      <c r="F7" s="36">
        <v>220000</v>
      </c>
    </row>
    <row r="8" spans="1:13" ht="24.95" customHeight="1">
      <c r="A8" s="40" t="s">
        <v>788</v>
      </c>
      <c r="B8" s="57" t="s">
        <v>863</v>
      </c>
      <c r="C8" s="40" t="s">
        <v>864</v>
      </c>
      <c r="D8" s="20">
        <v>42826</v>
      </c>
      <c r="E8" s="20">
        <v>43220</v>
      </c>
      <c r="F8" s="37">
        <v>31800</v>
      </c>
    </row>
    <row r="9" spans="1:13">
      <c r="A9" s="11" t="s">
        <v>750</v>
      </c>
      <c r="B9" s="57" t="s">
        <v>859</v>
      </c>
      <c r="C9" s="11" t="s">
        <v>769</v>
      </c>
      <c r="D9" s="20">
        <v>43139</v>
      </c>
      <c r="E9" s="20">
        <v>43220</v>
      </c>
      <c r="F9" s="37">
        <v>12500</v>
      </c>
    </row>
    <row r="10" spans="1:13">
      <c r="A10" s="11" t="s">
        <v>750</v>
      </c>
      <c r="B10" s="57" t="s">
        <v>865</v>
      </c>
      <c r="C10" s="11" t="s">
        <v>670</v>
      </c>
      <c r="D10" s="20">
        <v>42552</v>
      </c>
      <c r="E10" s="20">
        <v>43220</v>
      </c>
      <c r="F10" s="37">
        <v>122001</v>
      </c>
    </row>
    <row r="11" spans="1:13" ht="24.95" customHeight="1">
      <c r="A11" s="42" t="s">
        <v>750</v>
      </c>
      <c r="B11" s="56" t="s">
        <v>859</v>
      </c>
      <c r="C11" s="16" t="s">
        <v>670</v>
      </c>
      <c r="D11" s="34">
        <v>43139</v>
      </c>
      <c r="E11" s="34">
        <v>43232</v>
      </c>
      <c r="F11" s="36">
        <v>12497</v>
      </c>
    </row>
    <row r="12" spans="1:13" ht="24.95" customHeight="1">
      <c r="A12" s="42" t="s">
        <v>773</v>
      </c>
      <c r="B12" s="56" t="s">
        <v>866</v>
      </c>
      <c r="C12" s="16" t="s">
        <v>867</v>
      </c>
      <c r="D12" s="34">
        <v>43168</v>
      </c>
      <c r="E12" s="34">
        <v>43238</v>
      </c>
      <c r="F12" s="35">
        <v>14310</v>
      </c>
    </row>
    <row r="13" spans="1:13" ht="24.95" customHeight="1">
      <c r="A13" s="11" t="s">
        <v>825</v>
      </c>
      <c r="B13" s="57" t="s">
        <v>868</v>
      </c>
      <c r="C13" s="40" t="s">
        <v>813</v>
      </c>
      <c r="D13" s="20">
        <v>42548</v>
      </c>
      <c r="E13" s="20">
        <v>43277</v>
      </c>
      <c r="F13" s="37">
        <f>SUM(24024+12480+30904)</f>
        <v>67408</v>
      </c>
    </row>
    <row r="14" spans="1:13" ht="24.95" customHeight="1">
      <c r="A14" s="42" t="s">
        <v>869</v>
      </c>
      <c r="B14" s="56" t="s">
        <v>870</v>
      </c>
      <c r="C14" s="42" t="s">
        <v>871</v>
      </c>
      <c r="D14" s="34">
        <v>43084</v>
      </c>
      <c r="E14" s="34">
        <v>43281</v>
      </c>
      <c r="F14" s="36">
        <v>15000</v>
      </c>
    </row>
    <row r="15" spans="1:13" ht="24.95" customHeight="1">
      <c r="A15" s="16" t="s">
        <v>750</v>
      </c>
      <c r="B15" s="55" t="s">
        <v>872</v>
      </c>
      <c r="C15" s="41" t="s">
        <v>806</v>
      </c>
      <c r="D15" s="34">
        <v>42930</v>
      </c>
      <c r="E15" s="34">
        <v>43312</v>
      </c>
      <c r="F15" s="35">
        <f>80000+36000</f>
        <v>116000</v>
      </c>
    </row>
    <row r="16" spans="1:13" ht="24.95" customHeight="1">
      <c r="A16" s="42" t="s">
        <v>750</v>
      </c>
      <c r="B16" s="56" t="s">
        <v>873</v>
      </c>
      <c r="C16" s="42" t="s">
        <v>874</v>
      </c>
      <c r="D16" s="34">
        <v>42979</v>
      </c>
      <c r="E16" s="34">
        <v>43312</v>
      </c>
      <c r="F16" s="36">
        <v>30000</v>
      </c>
    </row>
    <row r="17" spans="1:6" ht="24.95" customHeight="1">
      <c r="A17" s="40" t="s">
        <v>750</v>
      </c>
      <c r="B17" s="57" t="s">
        <v>659</v>
      </c>
      <c r="C17" s="40" t="s">
        <v>874</v>
      </c>
      <c r="D17" s="20">
        <v>42961</v>
      </c>
      <c r="E17" s="20">
        <v>43312</v>
      </c>
      <c r="F17" s="37">
        <v>30000</v>
      </c>
    </row>
    <row r="18" spans="1:6">
      <c r="A18" s="40" t="s">
        <v>750</v>
      </c>
      <c r="B18" s="57" t="s">
        <v>659</v>
      </c>
      <c r="C18" s="40" t="s">
        <v>764</v>
      </c>
      <c r="D18" s="20">
        <v>42961</v>
      </c>
      <c r="E18" s="20">
        <v>43312</v>
      </c>
      <c r="F18" s="37">
        <v>30000</v>
      </c>
    </row>
    <row r="19" spans="1:6" ht="24.95" customHeight="1">
      <c r="A19" s="42" t="s">
        <v>750</v>
      </c>
      <c r="B19" s="56" t="s">
        <v>659</v>
      </c>
      <c r="C19" s="42" t="s">
        <v>875</v>
      </c>
      <c r="D19" s="34">
        <v>42979</v>
      </c>
      <c r="E19" s="34">
        <v>43312</v>
      </c>
      <c r="F19" s="36">
        <v>30000</v>
      </c>
    </row>
    <row r="20" spans="1:6">
      <c r="A20" s="40" t="s">
        <v>750</v>
      </c>
      <c r="B20" s="57" t="s">
        <v>659</v>
      </c>
      <c r="C20" s="40" t="s">
        <v>876</v>
      </c>
      <c r="D20" s="20">
        <v>42961</v>
      </c>
      <c r="E20" s="20">
        <v>43312</v>
      </c>
      <c r="F20" s="37">
        <v>30000</v>
      </c>
    </row>
    <row r="21" spans="1:6">
      <c r="A21" s="11" t="s">
        <v>750</v>
      </c>
      <c r="B21" s="57" t="s">
        <v>877</v>
      </c>
      <c r="C21" s="40" t="s">
        <v>878</v>
      </c>
      <c r="D21" s="20">
        <v>42562</v>
      </c>
      <c r="E21" s="20">
        <v>43312</v>
      </c>
      <c r="F21" s="37">
        <v>450000</v>
      </c>
    </row>
    <row r="22" spans="1:6">
      <c r="A22" s="16" t="s">
        <v>788</v>
      </c>
      <c r="B22" s="55" t="s">
        <v>879</v>
      </c>
      <c r="C22" s="41" t="s">
        <v>880</v>
      </c>
      <c r="D22" s="34">
        <v>43283</v>
      </c>
      <c r="E22" s="34">
        <v>43343</v>
      </c>
      <c r="F22" s="35">
        <v>6687.5</v>
      </c>
    </row>
    <row r="23" spans="1:6" ht="24.95" customHeight="1">
      <c r="A23" s="42" t="s">
        <v>881</v>
      </c>
      <c r="B23" s="56" t="s">
        <v>882</v>
      </c>
      <c r="C23" s="42" t="s">
        <v>616</v>
      </c>
      <c r="D23" s="34">
        <v>42926</v>
      </c>
      <c r="E23" s="34">
        <v>43371</v>
      </c>
      <c r="F23" s="36">
        <f>165060+18840</f>
        <v>183900</v>
      </c>
    </row>
    <row r="24" spans="1:6" ht="24.95" customHeight="1">
      <c r="A24" s="40" t="s">
        <v>398</v>
      </c>
      <c r="B24" s="57" t="s">
        <v>883</v>
      </c>
      <c r="C24" s="40" t="s">
        <v>813</v>
      </c>
      <c r="D24" s="20">
        <v>43009</v>
      </c>
      <c r="E24" s="20">
        <v>43373</v>
      </c>
      <c r="F24" s="37">
        <v>10560</v>
      </c>
    </row>
    <row r="25" spans="1:6" ht="24.95" customHeight="1">
      <c r="A25" s="42" t="s">
        <v>869</v>
      </c>
      <c r="B25" s="186" t="s">
        <v>884</v>
      </c>
      <c r="C25" s="42" t="s">
        <v>667</v>
      </c>
      <c r="D25" s="34">
        <v>43160</v>
      </c>
      <c r="E25" s="34">
        <v>43403</v>
      </c>
      <c r="F25" s="36">
        <v>30000</v>
      </c>
    </row>
    <row r="26" spans="1:6" ht="24.95" customHeight="1">
      <c r="A26" s="42" t="s">
        <v>869</v>
      </c>
      <c r="B26" s="56" t="s">
        <v>884</v>
      </c>
      <c r="C26" s="42" t="s">
        <v>885</v>
      </c>
      <c r="D26" s="34">
        <v>43160</v>
      </c>
      <c r="E26" s="34">
        <v>43403</v>
      </c>
      <c r="F26" s="36">
        <v>30000</v>
      </c>
    </row>
    <row r="27" spans="1:6" ht="24.95" customHeight="1">
      <c r="A27" s="42" t="s">
        <v>750</v>
      </c>
      <c r="B27" s="56" t="s">
        <v>658</v>
      </c>
      <c r="C27" s="42" t="s">
        <v>886</v>
      </c>
      <c r="D27" s="34">
        <v>43159</v>
      </c>
      <c r="E27" s="34">
        <v>43404</v>
      </c>
      <c r="F27" s="36">
        <v>70000</v>
      </c>
    </row>
    <row r="28" spans="1:6" ht="24.95" customHeight="1">
      <c r="A28" s="11" t="s">
        <v>398</v>
      </c>
      <c r="B28" s="57" t="s">
        <v>887</v>
      </c>
      <c r="C28" s="40" t="s">
        <v>804</v>
      </c>
      <c r="D28" s="20">
        <v>42675</v>
      </c>
      <c r="E28" s="20">
        <v>43404</v>
      </c>
      <c r="F28" s="37" t="s">
        <v>888</v>
      </c>
    </row>
    <row r="29" spans="1:6" ht="24.95" customHeight="1">
      <c r="A29" s="11" t="s">
        <v>398</v>
      </c>
      <c r="B29" s="57" t="s">
        <v>887</v>
      </c>
      <c r="C29" s="40" t="s">
        <v>101</v>
      </c>
      <c r="D29" s="20">
        <v>42675</v>
      </c>
      <c r="E29" s="20">
        <v>43404</v>
      </c>
      <c r="F29" s="37" t="s">
        <v>888</v>
      </c>
    </row>
    <row r="30" spans="1:6" ht="24.95" customHeight="1">
      <c r="A30" s="11" t="s">
        <v>398</v>
      </c>
      <c r="B30" s="57" t="s">
        <v>887</v>
      </c>
      <c r="C30" s="40" t="s">
        <v>889</v>
      </c>
      <c r="D30" s="20">
        <v>42675</v>
      </c>
      <c r="E30" s="20">
        <v>43404</v>
      </c>
      <c r="F30" s="37" t="s">
        <v>888</v>
      </c>
    </row>
    <row r="31" spans="1:6" ht="24.95" customHeight="1">
      <c r="A31" s="11" t="s">
        <v>398</v>
      </c>
      <c r="B31" s="57" t="s">
        <v>887</v>
      </c>
      <c r="C31" s="11" t="s">
        <v>890</v>
      </c>
      <c r="D31" s="20">
        <v>42675</v>
      </c>
      <c r="E31" s="20">
        <v>43404</v>
      </c>
      <c r="F31" s="37" t="s">
        <v>22</v>
      </c>
    </row>
    <row r="32" spans="1:6" ht="24.95" customHeight="1">
      <c r="A32" s="11" t="s">
        <v>398</v>
      </c>
      <c r="B32" s="57" t="s">
        <v>887</v>
      </c>
      <c r="C32" s="40" t="s">
        <v>891</v>
      </c>
      <c r="D32" s="20">
        <v>42675</v>
      </c>
      <c r="E32" s="20">
        <v>43404</v>
      </c>
      <c r="F32" s="37" t="s">
        <v>22</v>
      </c>
    </row>
    <row r="33" spans="1:6" ht="24.95" customHeight="1">
      <c r="A33" s="42" t="s">
        <v>750</v>
      </c>
      <c r="B33" s="56" t="s">
        <v>892</v>
      </c>
      <c r="C33" s="42" t="s">
        <v>590</v>
      </c>
      <c r="D33" s="34">
        <v>43136</v>
      </c>
      <c r="E33" s="34">
        <v>43404</v>
      </c>
      <c r="F33" s="36">
        <v>24818</v>
      </c>
    </row>
    <row r="34" spans="1:6">
      <c r="A34" s="11" t="s">
        <v>398</v>
      </c>
      <c r="B34" s="57" t="s">
        <v>887</v>
      </c>
      <c r="C34" s="40" t="s">
        <v>893</v>
      </c>
      <c r="D34" s="20">
        <v>42675</v>
      </c>
      <c r="E34" s="20">
        <v>43404</v>
      </c>
      <c r="F34" s="37" t="s">
        <v>22</v>
      </c>
    </row>
    <row r="35" spans="1:6" ht="24.95" customHeight="1">
      <c r="A35" s="16" t="s">
        <v>398</v>
      </c>
      <c r="B35" s="55" t="s">
        <v>561</v>
      </c>
      <c r="C35" s="41" t="s">
        <v>679</v>
      </c>
      <c r="D35" s="34">
        <v>43344</v>
      </c>
      <c r="E35" s="34">
        <v>43413</v>
      </c>
      <c r="F35" s="35">
        <v>10224.99</v>
      </c>
    </row>
    <row r="36" spans="1:6" ht="32.25" customHeight="1">
      <c r="A36" s="11" t="s">
        <v>750</v>
      </c>
      <c r="B36" s="57" t="s">
        <v>894</v>
      </c>
      <c r="C36" s="11" t="s">
        <v>769</v>
      </c>
      <c r="D36" s="20">
        <v>43273</v>
      </c>
      <c r="E36" s="20">
        <v>43434</v>
      </c>
      <c r="F36" s="37">
        <v>9997</v>
      </c>
    </row>
    <row r="37" spans="1:6" ht="24.95" customHeight="1">
      <c r="A37" s="16" t="s">
        <v>800</v>
      </c>
      <c r="B37" s="55" t="s">
        <v>895</v>
      </c>
      <c r="C37" s="16" t="s">
        <v>679</v>
      </c>
      <c r="D37" s="34">
        <v>43370</v>
      </c>
      <c r="E37" s="34">
        <v>43434</v>
      </c>
      <c r="F37" s="35">
        <v>5527.32</v>
      </c>
    </row>
    <row r="38" spans="1:6" ht="24.95" customHeight="1">
      <c r="A38" s="16" t="s">
        <v>700</v>
      </c>
      <c r="B38" s="55" t="s">
        <v>896</v>
      </c>
      <c r="C38" s="41" t="s">
        <v>880</v>
      </c>
      <c r="D38" s="34">
        <v>43364</v>
      </c>
      <c r="E38" s="34">
        <v>43454</v>
      </c>
      <c r="F38" s="35">
        <v>8508</v>
      </c>
    </row>
    <row r="39" spans="1:6" ht="24.95" customHeight="1">
      <c r="A39" s="11" t="s">
        <v>750</v>
      </c>
      <c r="B39" s="57" t="s">
        <v>897</v>
      </c>
      <c r="C39" s="40" t="s">
        <v>662</v>
      </c>
      <c r="D39" s="34">
        <v>42741</v>
      </c>
      <c r="E39" s="34">
        <v>43465</v>
      </c>
      <c r="F39" s="36">
        <f>SUM(398430+262780)</f>
        <v>661210</v>
      </c>
    </row>
    <row r="40" spans="1:6" ht="24.95" customHeight="1">
      <c r="A40" s="11" t="s">
        <v>750</v>
      </c>
      <c r="B40" s="57" t="s">
        <v>897</v>
      </c>
      <c r="C40" s="40" t="s">
        <v>489</v>
      </c>
      <c r="D40" s="34">
        <v>42741</v>
      </c>
      <c r="E40" s="34">
        <v>43465</v>
      </c>
      <c r="F40" s="36">
        <v>466210</v>
      </c>
    </row>
    <row r="41" spans="1:6" ht="24.95" customHeight="1">
      <c r="A41" s="42" t="s">
        <v>776</v>
      </c>
      <c r="B41" s="56" t="s">
        <v>898</v>
      </c>
      <c r="C41" s="16" t="s">
        <v>867</v>
      </c>
      <c r="D41" s="34">
        <v>43374</v>
      </c>
      <c r="E41" s="34">
        <v>43465</v>
      </c>
      <c r="F41" s="35">
        <v>9960</v>
      </c>
    </row>
    <row r="42" spans="1:6" ht="24.95" customHeight="1">
      <c r="A42" s="11" t="s">
        <v>750</v>
      </c>
      <c r="B42" s="57" t="s">
        <v>899</v>
      </c>
      <c r="C42" s="40" t="s">
        <v>584</v>
      </c>
      <c r="D42" s="34">
        <v>42767</v>
      </c>
      <c r="E42" s="34">
        <v>43496</v>
      </c>
      <c r="F42" s="36">
        <f>SUM(79500+1212)</f>
        <v>80712</v>
      </c>
    </row>
    <row r="43" spans="1:6" ht="24.95" customHeight="1">
      <c r="A43" s="16" t="s">
        <v>900</v>
      </c>
      <c r="B43" s="55" t="s">
        <v>901</v>
      </c>
      <c r="C43" s="16" t="s">
        <v>616</v>
      </c>
      <c r="D43" s="34">
        <v>43347</v>
      </c>
      <c r="E43" s="34">
        <v>43524</v>
      </c>
      <c r="F43" s="35">
        <v>42480</v>
      </c>
    </row>
    <row r="44" spans="1:6" ht="24.95" customHeight="1">
      <c r="A44" s="16" t="s">
        <v>773</v>
      </c>
      <c r="B44" s="55" t="s">
        <v>902</v>
      </c>
      <c r="C44" s="41" t="s">
        <v>867</v>
      </c>
      <c r="D44" s="34">
        <v>43448</v>
      </c>
      <c r="E44" s="34">
        <v>43550</v>
      </c>
      <c r="F44" s="54">
        <v>22260</v>
      </c>
    </row>
    <row r="45" spans="1:6" ht="24.95" customHeight="1">
      <c r="A45" s="16" t="s">
        <v>800</v>
      </c>
      <c r="B45" s="55" t="s">
        <v>903</v>
      </c>
      <c r="C45" s="16" t="s">
        <v>904</v>
      </c>
      <c r="D45" s="34">
        <v>43374</v>
      </c>
      <c r="E45" s="34">
        <v>43553</v>
      </c>
      <c r="F45" s="35">
        <v>30000</v>
      </c>
    </row>
    <row r="46" spans="1:6" ht="24.95" customHeight="1">
      <c r="A46" s="16" t="s">
        <v>800</v>
      </c>
      <c r="B46" s="55" t="s">
        <v>905</v>
      </c>
      <c r="C46" s="41" t="s">
        <v>906</v>
      </c>
      <c r="D46" s="34">
        <v>43486</v>
      </c>
      <c r="E46" s="34">
        <v>43553</v>
      </c>
      <c r="F46" s="35">
        <v>9999</v>
      </c>
    </row>
    <row r="47" spans="1:6" ht="24.95" customHeight="1">
      <c r="A47" s="16" t="s">
        <v>800</v>
      </c>
      <c r="B47" s="55" t="s">
        <v>907</v>
      </c>
      <c r="C47" s="41" t="s">
        <v>656</v>
      </c>
      <c r="D47" s="34">
        <v>43283</v>
      </c>
      <c r="E47" s="34">
        <v>43553</v>
      </c>
      <c r="F47" s="35">
        <v>15381</v>
      </c>
    </row>
    <row r="48" spans="1:6" ht="24.95" customHeight="1">
      <c r="A48" s="11" t="s">
        <v>750</v>
      </c>
      <c r="B48" s="57" t="s">
        <v>908</v>
      </c>
      <c r="C48" s="40" t="s">
        <v>11</v>
      </c>
      <c r="D48" s="20">
        <v>42772</v>
      </c>
      <c r="E48" s="20">
        <v>43554</v>
      </c>
      <c r="F48" s="37">
        <f>SUM(1600000+275000+500000)</f>
        <v>2375000</v>
      </c>
    </row>
    <row r="49" spans="1:8" ht="24.95" customHeight="1">
      <c r="A49" s="42" t="s">
        <v>909</v>
      </c>
      <c r="B49" s="56" t="s">
        <v>910</v>
      </c>
      <c r="C49" s="42" t="s">
        <v>11</v>
      </c>
      <c r="D49" s="34">
        <v>43055</v>
      </c>
      <c r="E49" s="34">
        <v>43554</v>
      </c>
      <c r="F49" s="36">
        <f>410000+5400</f>
        <v>415400</v>
      </c>
    </row>
    <row r="50" spans="1:8" ht="24.95" customHeight="1">
      <c r="A50" s="42" t="s">
        <v>750</v>
      </c>
      <c r="B50" s="56" t="s">
        <v>911</v>
      </c>
      <c r="C50" s="42" t="s">
        <v>211</v>
      </c>
      <c r="D50" s="34">
        <v>43067</v>
      </c>
      <c r="E50" s="34">
        <v>43554</v>
      </c>
      <c r="F50" s="36">
        <f>(46120+29093)</f>
        <v>75213</v>
      </c>
    </row>
    <row r="51" spans="1:8" ht="24.95" customHeight="1">
      <c r="A51" s="42" t="s">
        <v>776</v>
      </c>
      <c r="B51" s="56" t="s">
        <v>829</v>
      </c>
      <c r="C51" s="42" t="s">
        <v>211</v>
      </c>
      <c r="D51" s="34">
        <v>43006</v>
      </c>
      <c r="E51" s="34">
        <v>43554</v>
      </c>
      <c r="F51" s="54">
        <f>89520+34964</f>
        <v>124484</v>
      </c>
    </row>
    <row r="52" spans="1:8" ht="24.95" customHeight="1">
      <c r="A52" s="16" t="s">
        <v>700</v>
      </c>
      <c r="B52" s="55" t="s">
        <v>912</v>
      </c>
      <c r="C52" s="16" t="s">
        <v>913</v>
      </c>
      <c r="D52" s="34">
        <v>43320</v>
      </c>
      <c r="E52" s="34">
        <v>43554</v>
      </c>
      <c r="F52" s="35">
        <f>SUM(59570+2820)</f>
        <v>62390</v>
      </c>
    </row>
    <row r="53" spans="1:8" ht="24.95" customHeight="1">
      <c r="A53" s="42" t="s">
        <v>750</v>
      </c>
      <c r="B53" s="56" t="s">
        <v>914</v>
      </c>
      <c r="C53" s="42" t="s">
        <v>590</v>
      </c>
      <c r="D53" s="34">
        <v>43049</v>
      </c>
      <c r="E53" s="34">
        <v>43554</v>
      </c>
      <c r="F53" s="54">
        <v>19995</v>
      </c>
      <c r="H53" s="167"/>
    </row>
    <row r="54" spans="1:8" ht="24.95" customHeight="1">
      <c r="A54" s="40" t="s">
        <v>909</v>
      </c>
      <c r="B54" s="57" t="s">
        <v>915</v>
      </c>
      <c r="C54" s="40" t="s">
        <v>35</v>
      </c>
      <c r="D54" s="20">
        <v>43056</v>
      </c>
      <c r="E54" s="34">
        <v>43554</v>
      </c>
      <c r="F54" s="36">
        <v>44996</v>
      </c>
    </row>
    <row r="55" spans="1:8" ht="24.95" customHeight="1">
      <c r="A55" s="16" t="s">
        <v>916</v>
      </c>
      <c r="B55" s="55" t="s">
        <v>917</v>
      </c>
      <c r="C55" s="41" t="s">
        <v>852</v>
      </c>
      <c r="D55" s="34">
        <v>43344</v>
      </c>
      <c r="E55" s="34">
        <v>43554</v>
      </c>
      <c r="F55" s="188">
        <v>6000</v>
      </c>
    </row>
    <row r="56" spans="1:8" ht="24.95" customHeight="1">
      <c r="A56" s="16" t="s">
        <v>700</v>
      </c>
      <c r="B56" s="55" t="s">
        <v>918</v>
      </c>
      <c r="C56" s="16" t="s">
        <v>919</v>
      </c>
      <c r="D56" s="34">
        <v>43294</v>
      </c>
      <c r="E56" s="187">
        <v>43554</v>
      </c>
      <c r="F56" s="191">
        <f>SUM(256946+6750)</f>
        <v>263696</v>
      </c>
    </row>
    <row r="57" spans="1:8" ht="24.95" customHeight="1">
      <c r="A57" s="16" t="s">
        <v>700</v>
      </c>
      <c r="B57" s="55" t="s">
        <v>920</v>
      </c>
      <c r="C57" s="16" t="s">
        <v>919</v>
      </c>
      <c r="D57" s="34">
        <v>43294</v>
      </c>
      <c r="E57" s="187">
        <v>43554</v>
      </c>
      <c r="F57" s="190"/>
    </row>
    <row r="58" spans="1:8" ht="24.95" customHeight="1">
      <c r="A58" s="16" t="s">
        <v>800</v>
      </c>
      <c r="B58" s="55" t="s">
        <v>921</v>
      </c>
      <c r="C58" s="16" t="s">
        <v>904</v>
      </c>
      <c r="D58" s="34">
        <v>43474</v>
      </c>
      <c r="E58" s="34">
        <v>43555</v>
      </c>
      <c r="F58" s="189">
        <v>40000</v>
      </c>
    </row>
    <row r="59" spans="1:8" ht="24.95" customHeight="1">
      <c r="A59" s="42" t="s">
        <v>750</v>
      </c>
      <c r="B59" s="56" t="s">
        <v>922</v>
      </c>
      <c r="C59" s="42" t="s">
        <v>904</v>
      </c>
      <c r="D59" s="34">
        <v>42948</v>
      </c>
      <c r="E59" s="34">
        <v>43555</v>
      </c>
      <c r="F59" s="36">
        <f>220000+220000+70000+80000+40000+80000+23000</f>
        <v>733000</v>
      </c>
    </row>
    <row r="60" spans="1:8" ht="24.95" customHeight="1">
      <c r="A60" s="16" t="s">
        <v>700</v>
      </c>
      <c r="B60" s="55" t="s">
        <v>711</v>
      </c>
      <c r="C60" s="41" t="s">
        <v>804</v>
      </c>
      <c r="D60" s="34">
        <v>43388</v>
      </c>
      <c r="E60" s="34">
        <v>43555</v>
      </c>
      <c r="F60" s="35">
        <v>50000</v>
      </c>
    </row>
    <row r="61" spans="1:8" ht="24.95" customHeight="1">
      <c r="A61" s="16" t="s">
        <v>750</v>
      </c>
      <c r="B61" s="55" t="s">
        <v>923</v>
      </c>
      <c r="C61" s="41" t="s">
        <v>874</v>
      </c>
      <c r="D61" s="20">
        <v>43193</v>
      </c>
      <c r="E61" s="20">
        <v>43555</v>
      </c>
      <c r="F61" s="35">
        <v>354975</v>
      </c>
    </row>
    <row r="62" spans="1:8" ht="24.95" customHeight="1">
      <c r="A62" s="42" t="s">
        <v>750</v>
      </c>
      <c r="B62" s="56" t="s">
        <v>924</v>
      </c>
      <c r="C62" s="42" t="s">
        <v>925</v>
      </c>
      <c r="D62" s="34">
        <v>43010</v>
      </c>
      <c r="E62" s="34">
        <v>43555</v>
      </c>
      <c r="F62" s="36">
        <f>SUM(29650+25000+10000)</f>
        <v>64650</v>
      </c>
    </row>
    <row r="63" spans="1:8" ht="24.95" customHeight="1">
      <c r="A63" s="16" t="s">
        <v>800</v>
      </c>
      <c r="B63" s="55" t="s">
        <v>926</v>
      </c>
      <c r="C63" s="41" t="s">
        <v>927</v>
      </c>
      <c r="D63" s="34">
        <v>43486</v>
      </c>
      <c r="E63" s="34">
        <v>43555</v>
      </c>
      <c r="F63" s="35">
        <v>15000</v>
      </c>
    </row>
    <row r="64" spans="1:8" ht="24.95" customHeight="1">
      <c r="A64" s="16" t="s">
        <v>800</v>
      </c>
      <c r="B64" s="55" t="s">
        <v>928</v>
      </c>
      <c r="C64" s="16" t="s">
        <v>546</v>
      </c>
      <c r="D64" s="34">
        <v>43486</v>
      </c>
      <c r="E64" s="34">
        <v>43555</v>
      </c>
      <c r="F64" s="35">
        <v>38965</v>
      </c>
    </row>
    <row r="65" spans="1:9">
      <c r="A65" s="11" t="s">
        <v>750</v>
      </c>
      <c r="B65" s="57" t="s">
        <v>929</v>
      </c>
      <c r="C65" s="16" t="s">
        <v>546</v>
      </c>
      <c r="D65" s="20">
        <v>43193</v>
      </c>
      <c r="E65" s="20">
        <v>43555</v>
      </c>
      <c r="F65" s="37">
        <v>65395</v>
      </c>
      <c r="I65" s="47"/>
    </row>
    <row r="66" spans="1:9" ht="24.95" customHeight="1">
      <c r="A66" s="11" t="s">
        <v>750</v>
      </c>
      <c r="B66" s="57" t="s">
        <v>930</v>
      </c>
      <c r="C66" s="16" t="s">
        <v>546</v>
      </c>
      <c r="D66" s="20">
        <v>42552</v>
      </c>
      <c r="E66" s="20">
        <v>43555</v>
      </c>
      <c r="F66" s="37">
        <f>264413+108427</f>
        <v>372840</v>
      </c>
    </row>
    <row r="67" spans="1:9" ht="24.95" customHeight="1">
      <c r="A67" s="42" t="s">
        <v>750</v>
      </c>
      <c r="B67" s="56" t="s">
        <v>892</v>
      </c>
      <c r="C67" s="42" t="s">
        <v>606</v>
      </c>
      <c r="D67" s="34">
        <v>43136</v>
      </c>
      <c r="E67" s="34">
        <v>43555</v>
      </c>
      <c r="F67" s="36">
        <f>SUM(149400+25000+124400+110000)</f>
        <v>408800</v>
      </c>
    </row>
    <row r="68" spans="1:9">
      <c r="A68" s="16" t="s">
        <v>800</v>
      </c>
      <c r="B68" s="55" t="s">
        <v>931</v>
      </c>
      <c r="C68" s="16" t="s">
        <v>606</v>
      </c>
      <c r="D68" s="34">
        <v>43482</v>
      </c>
      <c r="E68" s="34">
        <v>43555</v>
      </c>
      <c r="F68" s="35">
        <v>59340</v>
      </c>
    </row>
    <row r="69" spans="1:9">
      <c r="A69" s="11" t="s">
        <v>81</v>
      </c>
      <c r="B69" s="57" t="s">
        <v>932</v>
      </c>
      <c r="C69" s="40" t="s">
        <v>755</v>
      </c>
      <c r="D69" s="20">
        <v>42795</v>
      </c>
      <c r="E69" s="34">
        <v>43555</v>
      </c>
      <c r="F69" s="36">
        <v>23610</v>
      </c>
    </row>
    <row r="70" spans="1:9">
      <c r="A70" s="11" t="s">
        <v>933</v>
      </c>
      <c r="B70" s="57" t="s">
        <v>934</v>
      </c>
      <c r="C70" s="40" t="s">
        <v>935</v>
      </c>
      <c r="D70" s="20">
        <v>42556</v>
      </c>
      <c r="E70" s="34">
        <v>43555</v>
      </c>
      <c r="F70" s="36">
        <f>SUM(69197+24462.68)</f>
        <v>93659.68</v>
      </c>
    </row>
    <row r="71" spans="1:9" ht="24.95" customHeight="1">
      <c r="A71" s="40" t="s">
        <v>776</v>
      </c>
      <c r="B71" s="57" t="s">
        <v>936</v>
      </c>
      <c r="C71" s="40" t="s">
        <v>935</v>
      </c>
      <c r="D71" s="20">
        <v>42461</v>
      </c>
      <c r="E71" s="34">
        <v>43555</v>
      </c>
      <c r="F71" s="36">
        <f>SUM(142608+28589.03)</f>
        <v>171197.03</v>
      </c>
    </row>
    <row r="72" spans="1:9" ht="24.95" customHeight="1">
      <c r="A72" s="40" t="s">
        <v>788</v>
      </c>
      <c r="B72" s="57" t="s">
        <v>937</v>
      </c>
      <c r="C72" s="40" t="s">
        <v>935</v>
      </c>
      <c r="D72" s="20">
        <v>42459</v>
      </c>
      <c r="E72" s="34">
        <v>43555</v>
      </c>
      <c r="F72" s="36">
        <f xml:space="preserve"> SUM(357124.51+140808.52)</f>
        <v>497933.03</v>
      </c>
    </row>
    <row r="73" spans="1:9" ht="24.95" customHeight="1">
      <c r="A73" s="11" t="s">
        <v>750</v>
      </c>
      <c r="B73" s="57" t="s">
        <v>938</v>
      </c>
      <c r="C73" s="53" t="s">
        <v>939</v>
      </c>
      <c r="D73" s="34">
        <v>42872</v>
      </c>
      <c r="E73" s="34">
        <v>43555</v>
      </c>
      <c r="F73" s="36">
        <v>131514</v>
      </c>
    </row>
    <row r="74" spans="1:9" ht="24.95" customHeight="1">
      <c r="A74" s="11" t="s">
        <v>750</v>
      </c>
      <c r="B74" s="57" t="s">
        <v>940</v>
      </c>
      <c r="C74" s="11" t="s">
        <v>939</v>
      </c>
      <c r="D74" s="20">
        <v>43154</v>
      </c>
      <c r="E74" s="20">
        <v>43555</v>
      </c>
      <c r="F74" s="37">
        <v>36170</v>
      </c>
    </row>
    <row r="75" spans="1:9" ht="24.95" customHeight="1">
      <c r="A75" s="42" t="s">
        <v>750</v>
      </c>
      <c r="B75" s="56" t="s">
        <v>941</v>
      </c>
      <c r="C75" s="16" t="s">
        <v>764</v>
      </c>
      <c r="D75" s="34">
        <v>43165</v>
      </c>
      <c r="E75" s="34">
        <v>43555</v>
      </c>
      <c r="F75" s="36">
        <v>212925</v>
      </c>
    </row>
    <row r="76" spans="1:9" ht="24.95" customHeight="1">
      <c r="A76" s="42" t="s">
        <v>750</v>
      </c>
      <c r="B76" s="56" t="s">
        <v>914</v>
      </c>
      <c r="C76" s="42" t="s">
        <v>942</v>
      </c>
      <c r="D76" s="34">
        <v>43049</v>
      </c>
      <c r="E76" s="34">
        <v>43555</v>
      </c>
      <c r="F76" s="36">
        <f>SUM(10000+10000)</f>
        <v>20000</v>
      </c>
    </row>
    <row r="77" spans="1:9" ht="24.95" customHeight="1">
      <c r="A77" s="16" t="s">
        <v>800</v>
      </c>
      <c r="B77" s="55" t="s">
        <v>943</v>
      </c>
      <c r="C77" s="16" t="s">
        <v>211</v>
      </c>
      <c r="D77" s="34">
        <v>43412</v>
      </c>
      <c r="E77" s="34">
        <v>43555</v>
      </c>
      <c r="F77" s="35">
        <v>74580</v>
      </c>
    </row>
    <row r="78" spans="1:9" ht="28.5">
      <c r="A78" s="16" t="s">
        <v>831</v>
      </c>
      <c r="B78" s="55" t="s">
        <v>944</v>
      </c>
      <c r="C78" s="41" t="s">
        <v>91</v>
      </c>
      <c r="D78" s="34">
        <v>43514</v>
      </c>
      <c r="E78" s="34">
        <v>43555</v>
      </c>
      <c r="F78" s="35">
        <v>9996</v>
      </c>
    </row>
    <row r="79" spans="1:9">
      <c r="A79" s="11" t="s">
        <v>800</v>
      </c>
      <c r="B79" s="55" t="s">
        <v>945</v>
      </c>
      <c r="C79" s="41" t="s">
        <v>946</v>
      </c>
      <c r="D79" s="34">
        <v>43132</v>
      </c>
      <c r="E79" s="34">
        <v>43555</v>
      </c>
      <c r="F79" s="35">
        <v>26400</v>
      </c>
    </row>
    <row r="80" spans="1:9">
      <c r="A80" s="16" t="s">
        <v>700</v>
      </c>
      <c r="B80" s="55" t="s">
        <v>947</v>
      </c>
      <c r="C80" s="41" t="s">
        <v>880</v>
      </c>
      <c r="D80" s="34">
        <v>43425</v>
      </c>
      <c r="E80" s="34">
        <v>43555</v>
      </c>
      <c r="F80" s="35">
        <v>8760</v>
      </c>
    </row>
    <row r="81" spans="1:6">
      <c r="A81" s="11" t="s">
        <v>800</v>
      </c>
      <c r="B81" s="55" t="s">
        <v>945</v>
      </c>
      <c r="C81" s="41" t="s">
        <v>948</v>
      </c>
      <c r="D81" s="34">
        <v>43132</v>
      </c>
      <c r="E81" s="34">
        <v>43555</v>
      </c>
      <c r="F81" s="35">
        <v>26972</v>
      </c>
    </row>
    <row r="82" spans="1:6">
      <c r="A82" s="11" t="s">
        <v>800</v>
      </c>
      <c r="B82" s="55" t="s">
        <v>945</v>
      </c>
      <c r="C82" s="41" t="s">
        <v>233</v>
      </c>
      <c r="D82" s="34">
        <v>43132</v>
      </c>
      <c r="E82" s="34">
        <v>43555</v>
      </c>
      <c r="F82" s="35">
        <v>41072</v>
      </c>
    </row>
    <row r="83" spans="1:6">
      <c r="A83" s="16" t="s">
        <v>700</v>
      </c>
      <c r="B83" s="55" t="s">
        <v>949</v>
      </c>
      <c r="C83" s="41" t="s">
        <v>906</v>
      </c>
      <c r="D83" s="34">
        <v>43522</v>
      </c>
      <c r="E83" s="34">
        <v>43555</v>
      </c>
      <c r="F83" s="35">
        <v>17000</v>
      </c>
    </row>
    <row r="84" spans="1:6">
      <c r="A84" s="16" t="s">
        <v>800</v>
      </c>
      <c r="B84" s="55" t="s">
        <v>950</v>
      </c>
      <c r="C84" s="41" t="s">
        <v>951</v>
      </c>
      <c r="D84" s="34">
        <v>43374</v>
      </c>
      <c r="E84" s="34">
        <v>43555</v>
      </c>
      <c r="F84" s="35">
        <v>8602.7999999999993</v>
      </c>
    </row>
    <row r="85" spans="1:6">
      <c r="A85" s="16" t="s">
        <v>800</v>
      </c>
      <c r="B85" s="55" t="s">
        <v>952</v>
      </c>
      <c r="C85" s="41" t="s">
        <v>796</v>
      </c>
      <c r="D85" s="34">
        <v>43303</v>
      </c>
      <c r="E85" s="34">
        <v>43555</v>
      </c>
      <c r="F85" s="35">
        <v>9960</v>
      </c>
    </row>
    <row r="86" spans="1:6">
      <c r="A86" s="16" t="s">
        <v>700</v>
      </c>
      <c r="B86" s="55" t="s">
        <v>953</v>
      </c>
      <c r="C86" s="16" t="s">
        <v>87</v>
      </c>
      <c r="D86" s="34">
        <v>43432</v>
      </c>
      <c r="E86" s="34">
        <v>43555</v>
      </c>
      <c r="F86" s="35">
        <v>97625.25</v>
      </c>
    </row>
    <row r="87" spans="1:6">
      <c r="A87" s="11" t="s">
        <v>767</v>
      </c>
      <c r="B87" s="56" t="s">
        <v>954</v>
      </c>
      <c r="C87" s="42" t="s">
        <v>955</v>
      </c>
      <c r="D87" s="34">
        <v>43354</v>
      </c>
      <c r="E87" s="34">
        <v>43555</v>
      </c>
      <c r="F87" s="36">
        <v>6000</v>
      </c>
    </row>
    <row r="88" spans="1:6" ht="46.5" customHeight="1">
      <c r="A88" s="16" t="s">
        <v>168</v>
      </c>
      <c r="B88" s="55" t="s">
        <v>956</v>
      </c>
      <c r="C88" s="41" t="s">
        <v>274</v>
      </c>
      <c r="D88" s="34">
        <v>43522</v>
      </c>
      <c r="E88" s="34">
        <v>43555</v>
      </c>
      <c r="F88" s="35">
        <v>17000</v>
      </c>
    </row>
    <row r="89" spans="1:6">
      <c r="A89" s="42" t="s">
        <v>750</v>
      </c>
      <c r="B89" s="56" t="s">
        <v>914</v>
      </c>
      <c r="C89" s="42" t="s">
        <v>957</v>
      </c>
      <c r="D89" s="34">
        <v>43049</v>
      </c>
      <c r="E89" s="34">
        <v>43555</v>
      </c>
      <c r="F89" s="36">
        <f>20000</f>
        <v>20000</v>
      </c>
    </row>
    <row r="90" spans="1:6">
      <c r="A90" s="16" t="s">
        <v>9</v>
      </c>
      <c r="B90" s="57" t="s">
        <v>958</v>
      </c>
      <c r="C90" s="42" t="s">
        <v>590</v>
      </c>
      <c r="D90" s="20">
        <v>43490</v>
      </c>
      <c r="E90" s="20">
        <v>43555</v>
      </c>
      <c r="F90" s="36">
        <v>9600</v>
      </c>
    </row>
    <row r="91" spans="1:6" ht="14.25">
      <c r="A91" s="16" t="s">
        <v>800</v>
      </c>
      <c r="B91" s="55" t="s">
        <v>959</v>
      </c>
      <c r="C91" s="16" t="s">
        <v>590</v>
      </c>
      <c r="D91" s="34">
        <v>43487</v>
      </c>
      <c r="E91" s="34">
        <v>43555</v>
      </c>
      <c r="F91" s="252">
        <v>29007</v>
      </c>
    </row>
    <row r="92" spans="1:6" ht="14.25">
      <c r="A92" s="16" t="s">
        <v>800</v>
      </c>
      <c r="B92" s="55" t="s">
        <v>960</v>
      </c>
      <c r="C92" s="41" t="s">
        <v>961</v>
      </c>
      <c r="D92" s="34">
        <v>43484</v>
      </c>
      <c r="E92" s="34">
        <v>43555</v>
      </c>
      <c r="F92" s="253">
        <v>9999</v>
      </c>
    </row>
    <row r="93" spans="1:6" ht="23.25" customHeight="1">
      <c r="A93" s="11" t="s">
        <v>933</v>
      </c>
      <c r="B93" s="57" t="s">
        <v>962</v>
      </c>
      <c r="C93" s="11" t="s">
        <v>604</v>
      </c>
      <c r="D93" s="20">
        <v>42461</v>
      </c>
      <c r="E93" s="34">
        <v>43555</v>
      </c>
      <c r="F93" s="54">
        <v>197140</v>
      </c>
    </row>
    <row r="94" spans="1:6">
      <c r="A94" s="42" t="s">
        <v>909</v>
      </c>
      <c r="B94" s="56" t="s">
        <v>963</v>
      </c>
      <c r="C94" s="42" t="s">
        <v>964</v>
      </c>
      <c r="D94" s="34">
        <v>43055</v>
      </c>
      <c r="E94" s="34">
        <v>43555</v>
      </c>
      <c r="F94" s="36">
        <v>44700</v>
      </c>
    </row>
    <row r="95" spans="1:6">
      <c r="A95" s="16" t="s">
        <v>965</v>
      </c>
      <c r="B95" s="55" t="s">
        <v>966</v>
      </c>
      <c r="C95" s="41" t="s">
        <v>779</v>
      </c>
      <c r="D95" s="34">
        <v>43580</v>
      </c>
      <c r="E95" s="34">
        <v>43555</v>
      </c>
      <c r="F95" s="35">
        <v>79530</v>
      </c>
    </row>
    <row r="96" spans="1:6">
      <c r="A96" s="11" t="s">
        <v>800</v>
      </c>
      <c r="B96" s="55" t="s">
        <v>945</v>
      </c>
      <c r="C96" s="41" t="s">
        <v>967</v>
      </c>
      <c r="D96" s="34">
        <v>43132</v>
      </c>
      <c r="E96" s="34">
        <v>43555</v>
      </c>
      <c r="F96" s="35">
        <v>13355</v>
      </c>
    </row>
    <row r="97" spans="1:13">
      <c r="A97" s="16" t="s">
        <v>800</v>
      </c>
      <c r="B97" s="55" t="s">
        <v>968</v>
      </c>
      <c r="C97" s="16" t="s">
        <v>771</v>
      </c>
      <c r="D97" s="34">
        <v>43475</v>
      </c>
      <c r="E97" s="34">
        <v>43555</v>
      </c>
      <c r="F97" s="35">
        <v>35680</v>
      </c>
    </row>
    <row r="98" spans="1:13">
      <c r="A98" s="16" t="s">
        <v>800</v>
      </c>
      <c r="B98" s="55" t="s">
        <v>969</v>
      </c>
      <c r="C98" s="16" t="s">
        <v>771</v>
      </c>
      <c r="D98" s="34">
        <v>43474</v>
      </c>
      <c r="E98" s="34">
        <v>43555</v>
      </c>
      <c r="F98" s="35">
        <v>65520</v>
      </c>
    </row>
    <row r="99" spans="1:13">
      <c r="A99" s="11" t="s">
        <v>800</v>
      </c>
      <c r="B99" s="57" t="s">
        <v>945</v>
      </c>
      <c r="C99" s="11" t="s">
        <v>62</v>
      </c>
      <c r="D99" s="20">
        <v>43132</v>
      </c>
      <c r="E99" s="20">
        <v>43555</v>
      </c>
      <c r="F99" s="37">
        <v>11450</v>
      </c>
    </row>
    <row r="100" spans="1:13" ht="27.75" customHeight="1">
      <c r="A100" s="11" t="s">
        <v>825</v>
      </c>
      <c r="B100" s="57" t="s">
        <v>970</v>
      </c>
      <c r="C100" s="11" t="s">
        <v>747</v>
      </c>
      <c r="D100" s="20">
        <v>43388</v>
      </c>
      <c r="E100" s="20">
        <v>43555</v>
      </c>
      <c r="F100" s="37">
        <v>20000</v>
      </c>
      <c r="M100" s="5"/>
    </row>
    <row r="101" spans="1:13" ht="27.75" customHeight="1">
      <c r="A101" s="16" t="s">
        <v>831</v>
      </c>
      <c r="B101" s="55" t="s">
        <v>971</v>
      </c>
      <c r="C101" s="41" t="s">
        <v>972</v>
      </c>
      <c r="D101" s="34">
        <v>43525</v>
      </c>
      <c r="E101" s="34">
        <v>43555</v>
      </c>
      <c r="F101" s="37">
        <v>9998</v>
      </c>
      <c r="M101" s="5"/>
    </row>
  </sheetData>
  <mergeCells count="1">
    <mergeCell ref="F91:F92"/>
  </mergeCells>
  <phoneticPr fontId="24" type="noConversion"/>
  <pageMargins left="0.74803149606299213" right="0.74803149606299213" top="0.98425196850393704" bottom="0.98425196850393704" header="0.51181102362204722" footer="0.51181102362204722"/>
  <pageSetup paperSize="8" scale="3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7"/>
  <sheetViews>
    <sheetView workbookViewId="0">
      <selection activeCell="B18" sqref="B18"/>
    </sheetView>
  </sheetViews>
  <sheetFormatPr defaultColWidth="9.140625" defaultRowHeight="15"/>
  <cols>
    <col min="1" max="1" width="41.85546875" style="48" customWidth="1"/>
    <col min="2" max="2" width="79" style="66" customWidth="1"/>
    <col min="3" max="3" width="59.42578125" style="48" customWidth="1"/>
    <col min="4" max="4" width="12.85546875" style="14" customWidth="1"/>
    <col min="5" max="5" width="14.5703125" style="14" customWidth="1"/>
    <col min="6" max="6" width="16.85546875" style="59" customWidth="1"/>
    <col min="7" max="16384" width="9.140625" style="7"/>
  </cols>
  <sheetData>
    <row r="1" spans="1:6" s="3" customFormat="1" ht="45">
      <c r="A1" s="1" t="s">
        <v>0</v>
      </c>
      <c r="B1" s="1" t="s">
        <v>1</v>
      </c>
      <c r="C1" s="1" t="s">
        <v>2</v>
      </c>
      <c r="D1" s="13" t="s">
        <v>973</v>
      </c>
      <c r="E1" s="13" t="s">
        <v>974</v>
      </c>
      <c r="F1" s="58" t="s">
        <v>854</v>
      </c>
    </row>
    <row r="2" spans="1:6">
      <c r="A2" s="8" t="s">
        <v>825</v>
      </c>
      <c r="B2" s="2" t="s">
        <v>975</v>
      </c>
      <c r="C2" s="4" t="s">
        <v>976</v>
      </c>
      <c r="D2" s="12">
        <v>42491</v>
      </c>
      <c r="E2" s="12">
        <v>42846</v>
      </c>
      <c r="F2" s="68">
        <v>7750</v>
      </c>
    </row>
    <row r="3" spans="1:6">
      <c r="A3" s="8" t="s">
        <v>825</v>
      </c>
      <c r="B3" s="2" t="s">
        <v>977</v>
      </c>
      <c r="C3" s="4" t="s">
        <v>955</v>
      </c>
      <c r="D3" s="12">
        <v>42618</v>
      </c>
      <c r="E3" s="12">
        <v>42853</v>
      </c>
      <c r="F3" s="68">
        <v>29700</v>
      </c>
    </row>
    <row r="4" spans="1:6" ht="29.25">
      <c r="A4" s="8" t="s">
        <v>933</v>
      </c>
      <c r="B4" s="2" t="s">
        <v>978</v>
      </c>
      <c r="C4" s="4" t="s">
        <v>979</v>
      </c>
      <c r="D4" s="12">
        <v>42709</v>
      </c>
      <c r="E4" s="12">
        <v>42855</v>
      </c>
      <c r="F4" s="68">
        <v>38850</v>
      </c>
    </row>
    <row r="5" spans="1:6">
      <c r="A5" s="8" t="s">
        <v>825</v>
      </c>
      <c r="B5" s="2" t="s">
        <v>980</v>
      </c>
      <c r="C5" s="4" t="s">
        <v>981</v>
      </c>
      <c r="D5" s="12">
        <v>42628</v>
      </c>
      <c r="E5" s="12">
        <v>42855</v>
      </c>
      <c r="F5" s="68">
        <v>33685</v>
      </c>
    </row>
    <row r="6" spans="1:6">
      <c r="A6" s="8" t="s">
        <v>750</v>
      </c>
      <c r="B6" s="2" t="s">
        <v>982</v>
      </c>
      <c r="C6" s="4" t="s">
        <v>983</v>
      </c>
      <c r="D6" s="12">
        <v>42745</v>
      </c>
      <c r="E6" s="12">
        <v>42855</v>
      </c>
      <c r="F6" s="68">
        <v>134976</v>
      </c>
    </row>
    <row r="7" spans="1:6">
      <c r="A7" s="8" t="s">
        <v>984</v>
      </c>
      <c r="B7" s="2" t="s">
        <v>985</v>
      </c>
      <c r="C7" s="4" t="s">
        <v>101</v>
      </c>
      <c r="D7" s="12">
        <v>42293</v>
      </c>
      <c r="E7" s="12">
        <v>42886</v>
      </c>
      <c r="F7" s="68">
        <v>617613</v>
      </c>
    </row>
    <row r="8" spans="1:6">
      <c r="A8" s="8" t="s">
        <v>750</v>
      </c>
      <c r="B8" s="2" t="s">
        <v>986</v>
      </c>
      <c r="C8" s="4" t="s">
        <v>717</v>
      </c>
      <c r="D8" s="12">
        <v>42767</v>
      </c>
      <c r="E8" s="12">
        <v>42886</v>
      </c>
      <c r="F8" s="68">
        <v>6420</v>
      </c>
    </row>
    <row r="9" spans="1:6">
      <c r="A9" s="11" t="s">
        <v>750</v>
      </c>
      <c r="B9" s="2" t="s">
        <v>987</v>
      </c>
      <c r="C9" s="4" t="s">
        <v>988</v>
      </c>
      <c r="D9" s="12">
        <v>42690</v>
      </c>
      <c r="E9" s="12">
        <v>42886</v>
      </c>
      <c r="F9" s="68">
        <v>9000</v>
      </c>
    </row>
    <row r="10" spans="1:6">
      <c r="A10" s="11" t="s">
        <v>750</v>
      </c>
      <c r="B10" s="2" t="s">
        <v>989</v>
      </c>
      <c r="C10" s="4" t="s">
        <v>988</v>
      </c>
      <c r="D10" s="12">
        <v>42704</v>
      </c>
      <c r="E10" s="12">
        <v>42886</v>
      </c>
      <c r="F10" s="68">
        <v>9800</v>
      </c>
    </row>
    <row r="11" spans="1:6" ht="29.25">
      <c r="A11" s="8" t="s">
        <v>909</v>
      </c>
      <c r="B11" s="2" t="s">
        <v>990</v>
      </c>
      <c r="C11" s="61" t="s">
        <v>676</v>
      </c>
      <c r="D11" s="12">
        <v>42697</v>
      </c>
      <c r="E11" s="12">
        <v>42886</v>
      </c>
      <c r="F11" s="68">
        <v>218620</v>
      </c>
    </row>
    <row r="12" spans="1:6">
      <c r="A12" s="8" t="s">
        <v>750</v>
      </c>
      <c r="B12" s="2" t="s">
        <v>991</v>
      </c>
      <c r="C12" s="4" t="s">
        <v>771</v>
      </c>
      <c r="D12" s="12">
        <v>42712</v>
      </c>
      <c r="E12" s="12">
        <v>42886</v>
      </c>
      <c r="F12" s="68">
        <v>27000</v>
      </c>
    </row>
    <row r="13" spans="1:6">
      <c r="A13" s="8" t="s">
        <v>992</v>
      </c>
      <c r="B13" s="2" t="s">
        <v>993</v>
      </c>
      <c r="C13" s="2" t="s">
        <v>967</v>
      </c>
      <c r="D13" s="12">
        <v>42748</v>
      </c>
      <c r="E13" s="12">
        <v>42886</v>
      </c>
      <c r="F13" s="68">
        <v>10865</v>
      </c>
    </row>
    <row r="14" spans="1:6" ht="13.5" customHeight="1">
      <c r="A14" s="9" t="s">
        <v>776</v>
      </c>
      <c r="B14" s="2" t="s">
        <v>994</v>
      </c>
      <c r="C14" s="4" t="s">
        <v>434</v>
      </c>
      <c r="D14" s="12">
        <v>42800</v>
      </c>
      <c r="E14" s="12">
        <v>42887</v>
      </c>
      <c r="F14" s="68">
        <v>6790</v>
      </c>
    </row>
    <row r="15" spans="1:6">
      <c r="A15" s="8" t="s">
        <v>750</v>
      </c>
      <c r="B15" s="2" t="s">
        <v>995</v>
      </c>
      <c r="C15" s="4" t="s">
        <v>996</v>
      </c>
      <c r="D15" s="12">
        <v>42809</v>
      </c>
      <c r="E15" s="12">
        <v>42901</v>
      </c>
      <c r="F15" s="68">
        <v>10000</v>
      </c>
    </row>
    <row r="16" spans="1:6">
      <c r="A16" s="8" t="s">
        <v>825</v>
      </c>
      <c r="B16" s="2" t="s">
        <v>997</v>
      </c>
      <c r="C16" s="4" t="s">
        <v>976</v>
      </c>
      <c r="D16" s="12">
        <v>42598</v>
      </c>
      <c r="E16" s="12">
        <v>42909</v>
      </c>
      <c r="F16" s="68">
        <v>15000</v>
      </c>
    </row>
    <row r="17" spans="1:6">
      <c r="A17" s="9" t="s">
        <v>933</v>
      </c>
      <c r="B17" s="2" t="s">
        <v>998</v>
      </c>
      <c r="C17" s="4" t="s">
        <v>999</v>
      </c>
      <c r="D17" s="12">
        <v>42800</v>
      </c>
      <c r="E17" s="12">
        <v>42916</v>
      </c>
      <c r="F17" s="68">
        <v>5998.24</v>
      </c>
    </row>
    <row r="18" spans="1:6" ht="29.25">
      <c r="A18" s="8" t="s">
        <v>750</v>
      </c>
      <c r="B18" s="2" t="s">
        <v>1000</v>
      </c>
      <c r="C18" s="4" t="s">
        <v>670</v>
      </c>
      <c r="D18" s="12">
        <v>42762</v>
      </c>
      <c r="E18" s="12">
        <v>42916</v>
      </c>
      <c r="F18" s="68">
        <v>47912</v>
      </c>
    </row>
    <row r="19" spans="1:6">
      <c r="A19" s="8" t="s">
        <v>825</v>
      </c>
      <c r="B19" s="2" t="s">
        <v>997</v>
      </c>
      <c r="C19" s="4" t="s">
        <v>904</v>
      </c>
      <c r="D19" s="12">
        <v>42738</v>
      </c>
      <c r="E19" s="12">
        <v>42916</v>
      </c>
      <c r="F19" s="68">
        <v>50000</v>
      </c>
    </row>
    <row r="20" spans="1:6">
      <c r="A20" s="8" t="s">
        <v>750</v>
      </c>
      <c r="B20" s="2" t="s">
        <v>1001</v>
      </c>
      <c r="C20" s="4" t="s">
        <v>1002</v>
      </c>
      <c r="D20" s="12">
        <v>42710</v>
      </c>
      <c r="E20" s="12">
        <v>42916</v>
      </c>
      <c r="F20" s="68">
        <v>48651</v>
      </c>
    </row>
    <row r="21" spans="1:6">
      <c r="A21" s="8" t="s">
        <v>825</v>
      </c>
      <c r="B21" s="2" t="s">
        <v>1003</v>
      </c>
      <c r="C21" s="4" t="s">
        <v>904</v>
      </c>
      <c r="D21" s="12">
        <v>42776</v>
      </c>
      <c r="E21" s="12">
        <v>42916</v>
      </c>
      <c r="F21" s="68">
        <v>47500</v>
      </c>
    </row>
    <row r="22" spans="1:6" ht="43.5">
      <c r="A22" s="8" t="s">
        <v>1004</v>
      </c>
      <c r="B22" s="2" t="s">
        <v>1005</v>
      </c>
      <c r="C22" s="4" t="s">
        <v>1006</v>
      </c>
      <c r="D22" s="12">
        <v>42800</v>
      </c>
      <c r="E22" s="12">
        <v>42916</v>
      </c>
      <c r="F22" s="68">
        <v>9850</v>
      </c>
    </row>
    <row r="23" spans="1:6" ht="43.5">
      <c r="A23" s="8" t="s">
        <v>1004</v>
      </c>
      <c r="B23" s="2" t="s">
        <v>1007</v>
      </c>
      <c r="C23" s="4" t="s">
        <v>87</v>
      </c>
      <c r="D23" s="12">
        <v>42800</v>
      </c>
      <c r="E23" s="12">
        <v>42916</v>
      </c>
      <c r="F23" s="68">
        <v>9850</v>
      </c>
    </row>
    <row r="24" spans="1:6">
      <c r="A24" s="8" t="s">
        <v>750</v>
      </c>
      <c r="B24" s="2" t="s">
        <v>1008</v>
      </c>
      <c r="C24" s="4" t="s">
        <v>1009</v>
      </c>
      <c r="D24" s="12">
        <v>42907</v>
      </c>
      <c r="E24" s="12">
        <v>42930</v>
      </c>
      <c r="F24" s="68">
        <v>9940</v>
      </c>
    </row>
    <row r="25" spans="1:6">
      <c r="A25" s="8" t="s">
        <v>750</v>
      </c>
      <c r="B25" s="2" t="s">
        <v>1010</v>
      </c>
      <c r="C25" s="4" t="s">
        <v>656</v>
      </c>
      <c r="D25" s="12">
        <v>42800</v>
      </c>
      <c r="E25" s="12">
        <v>42930</v>
      </c>
      <c r="F25" s="68">
        <v>34308</v>
      </c>
    </row>
    <row r="26" spans="1:6" ht="29.25">
      <c r="A26" s="11" t="s">
        <v>750</v>
      </c>
      <c r="B26" s="2" t="s">
        <v>1011</v>
      </c>
      <c r="C26" s="4" t="s">
        <v>1012</v>
      </c>
      <c r="D26" s="12">
        <v>42552</v>
      </c>
      <c r="E26" s="12">
        <v>42946</v>
      </c>
      <c r="F26" s="68">
        <v>80755</v>
      </c>
    </row>
    <row r="27" spans="1:6">
      <c r="A27" s="9" t="s">
        <v>750</v>
      </c>
      <c r="B27" s="2" t="s">
        <v>1013</v>
      </c>
      <c r="C27" s="4" t="s">
        <v>764</v>
      </c>
      <c r="D27" s="12">
        <v>42826</v>
      </c>
      <c r="E27" s="12">
        <v>42947</v>
      </c>
      <c r="F27" s="68">
        <v>4524</v>
      </c>
    </row>
    <row r="28" spans="1:6">
      <c r="A28" s="11" t="s">
        <v>750</v>
      </c>
      <c r="B28" s="2" t="s">
        <v>1014</v>
      </c>
      <c r="C28" s="2" t="s">
        <v>1015</v>
      </c>
      <c r="D28" s="12">
        <v>42272</v>
      </c>
      <c r="E28" s="12">
        <v>42947</v>
      </c>
      <c r="F28" s="68">
        <v>48767</v>
      </c>
    </row>
    <row r="29" spans="1:6">
      <c r="A29" s="11" t="s">
        <v>750</v>
      </c>
      <c r="B29" s="2" t="s">
        <v>1014</v>
      </c>
      <c r="C29" s="2" t="s">
        <v>875</v>
      </c>
      <c r="D29" s="12">
        <v>42272</v>
      </c>
      <c r="E29" s="12">
        <v>42947</v>
      </c>
      <c r="F29" s="68">
        <v>67375</v>
      </c>
    </row>
    <row r="30" spans="1:6">
      <c r="A30" s="11" t="s">
        <v>750</v>
      </c>
      <c r="B30" s="2" t="s">
        <v>1016</v>
      </c>
      <c r="C30" s="61" t="s">
        <v>874</v>
      </c>
      <c r="D30" s="12">
        <v>42377</v>
      </c>
      <c r="E30" s="12">
        <v>42947</v>
      </c>
      <c r="F30" s="68">
        <v>48999</v>
      </c>
    </row>
    <row r="31" spans="1:6">
      <c r="A31" s="11" t="s">
        <v>750</v>
      </c>
      <c r="B31" s="2" t="s">
        <v>1016</v>
      </c>
      <c r="C31" s="2" t="s">
        <v>1017</v>
      </c>
      <c r="D31" s="12">
        <v>42377</v>
      </c>
      <c r="E31" s="12">
        <v>42947</v>
      </c>
      <c r="F31" s="68">
        <v>25816</v>
      </c>
    </row>
    <row r="32" spans="1:6" ht="29.25">
      <c r="A32" s="11" t="s">
        <v>750</v>
      </c>
      <c r="B32" s="2" t="s">
        <v>1016</v>
      </c>
      <c r="C32" s="2" t="s">
        <v>1018</v>
      </c>
      <c r="D32" s="12">
        <v>42272</v>
      </c>
      <c r="E32" s="12">
        <v>42947</v>
      </c>
      <c r="F32" s="68">
        <v>49950</v>
      </c>
    </row>
    <row r="33" spans="1:6">
      <c r="A33" s="11" t="s">
        <v>750</v>
      </c>
      <c r="B33" s="2" t="s">
        <v>1016</v>
      </c>
      <c r="C33" s="2" t="s">
        <v>670</v>
      </c>
      <c r="D33" s="12">
        <v>42377</v>
      </c>
      <c r="E33" s="12">
        <v>42947</v>
      </c>
      <c r="F33" s="68">
        <v>46365</v>
      </c>
    </row>
    <row r="34" spans="1:6">
      <c r="A34" s="11" t="s">
        <v>750</v>
      </c>
      <c r="B34" s="2" t="s">
        <v>1019</v>
      </c>
      <c r="C34" s="2" t="s">
        <v>660</v>
      </c>
      <c r="D34" s="64">
        <v>42552</v>
      </c>
      <c r="E34" s="64">
        <v>42947</v>
      </c>
      <c r="F34" s="68">
        <v>45000</v>
      </c>
    </row>
    <row r="35" spans="1:6">
      <c r="A35" s="8" t="s">
        <v>750</v>
      </c>
      <c r="B35" s="2" t="s">
        <v>1019</v>
      </c>
      <c r="C35" s="4" t="s">
        <v>516</v>
      </c>
      <c r="D35" s="12">
        <v>42738</v>
      </c>
      <c r="E35" s="12">
        <v>42947</v>
      </c>
      <c r="F35" s="68">
        <v>9900</v>
      </c>
    </row>
    <row r="36" spans="1:6">
      <c r="A36" s="11" t="s">
        <v>750</v>
      </c>
      <c r="B36" s="2" t="s">
        <v>1019</v>
      </c>
      <c r="C36" s="61" t="s">
        <v>1020</v>
      </c>
      <c r="D36" s="64">
        <v>42552</v>
      </c>
      <c r="E36" s="64">
        <v>42947</v>
      </c>
      <c r="F36" s="68">
        <v>43407</v>
      </c>
    </row>
    <row r="37" spans="1:6" ht="29.25">
      <c r="A37" s="11" t="s">
        <v>750</v>
      </c>
      <c r="B37" s="2" t="s">
        <v>1019</v>
      </c>
      <c r="C37" s="2" t="s">
        <v>1018</v>
      </c>
      <c r="D37" s="64">
        <v>42552</v>
      </c>
      <c r="E37" s="64">
        <v>42947</v>
      </c>
      <c r="F37" s="68">
        <v>45000</v>
      </c>
    </row>
    <row r="38" spans="1:6">
      <c r="A38" s="11" t="s">
        <v>750</v>
      </c>
      <c r="B38" s="2" t="s">
        <v>1019</v>
      </c>
      <c r="C38" s="2" t="s">
        <v>669</v>
      </c>
      <c r="D38" s="64">
        <v>42552</v>
      </c>
      <c r="E38" s="64">
        <v>42947</v>
      </c>
      <c r="F38" s="68">
        <v>45000</v>
      </c>
    </row>
    <row r="39" spans="1:6">
      <c r="A39" s="11" t="s">
        <v>750</v>
      </c>
      <c r="B39" s="2" t="s">
        <v>1019</v>
      </c>
      <c r="C39" s="2" t="s">
        <v>876</v>
      </c>
      <c r="D39" s="64">
        <v>42552</v>
      </c>
      <c r="E39" s="64">
        <v>42947</v>
      </c>
      <c r="F39" s="68">
        <v>45000</v>
      </c>
    </row>
    <row r="40" spans="1:6">
      <c r="A40" s="8" t="s">
        <v>825</v>
      </c>
      <c r="B40" s="2" t="s">
        <v>977</v>
      </c>
      <c r="C40" s="4" t="s">
        <v>1021</v>
      </c>
      <c r="D40" s="12">
        <v>42638</v>
      </c>
      <c r="E40" s="12">
        <v>42947</v>
      </c>
      <c r="F40" s="68">
        <v>199875</v>
      </c>
    </row>
    <row r="41" spans="1:6">
      <c r="A41" s="9" t="s">
        <v>750</v>
      </c>
      <c r="B41" s="2" t="s">
        <v>1022</v>
      </c>
      <c r="C41" s="61" t="s">
        <v>813</v>
      </c>
      <c r="D41" s="12">
        <v>42878</v>
      </c>
      <c r="E41" s="12">
        <v>42947</v>
      </c>
      <c r="F41" s="68">
        <v>9000</v>
      </c>
    </row>
    <row r="42" spans="1:6">
      <c r="A42" s="8" t="s">
        <v>992</v>
      </c>
      <c r="B42" s="2" t="s">
        <v>1023</v>
      </c>
      <c r="C42" s="4" t="s">
        <v>967</v>
      </c>
      <c r="D42" s="12">
        <v>42791</v>
      </c>
      <c r="E42" s="12">
        <v>42947</v>
      </c>
      <c r="F42" s="68">
        <v>7200</v>
      </c>
    </row>
    <row r="43" spans="1:6">
      <c r="A43" s="8" t="s">
        <v>750</v>
      </c>
      <c r="B43" s="4" t="s">
        <v>1024</v>
      </c>
      <c r="C43" s="2" t="s">
        <v>670</v>
      </c>
      <c r="D43" s="12">
        <v>42772</v>
      </c>
      <c r="E43" s="12">
        <v>42947</v>
      </c>
      <c r="F43" s="68">
        <v>67840</v>
      </c>
    </row>
    <row r="44" spans="1:6">
      <c r="A44" s="8" t="s">
        <v>750</v>
      </c>
      <c r="B44" s="2" t="s">
        <v>1025</v>
      </c>
      <c r="C44" s="4" t="s">
        <v>94</v>
      </c>
      <c r="D44" s="12">
        <v>42804</v>
      </c>
      <c r="E44" s="12">
        <v>42961</v>
      </c>
      <c r="F44" s="68">
        <v>101446</v>
      </c>
    </row>
    <row r="45" spans="1:6" ht="29.25">
      <c r="A45" s="8" t="s">
        <v>933</v>
      </c>
      <c r="B45" s="2" t="s">
        <v>1026</v>
      </c>
      <c r="C45" s="60" t="s">
        <v>886</v>
      </c>
      <c r="D45" s="12">
        <v>42821</v>
      </c>
      <c r="E45" s="12">
        <v>43008</v>
      </c>
      <c r="F45" s="68">
        <v>37600</v>
      </c>
    </row>
    <row r="46" spans="1:6">
      <c r="A46" s="8" t="s">
        <v>984</v>
      </c>
      <c r="B46" s="2" t="s">
        <v>1027</v>
      </c>
      <c r="C46" s="4" t="s">
        <v>101</v>
      </c>
      <c r="D46" s="12">
        <v>42522</v>
      </c>
      <c r="E46" s="12">
        <v>43008</v>
      </c>
      <c r="F46" s="68">
        <v>1583188</v>
      </c>
    </row>
    <row r="47" spans="1:6" ht="29.25">
      <c r="A47" s="8" t="s">
        <v>909</v>
      </c>
      <c r="B47" s="2" t="s">
        <v>1028</v>
      </c>
      <c r="C47" s="4" t="s">
        <v>11</v>
      </c>
      <c r="D47" s="12">
        <v>42753</v>
      </c>
      <c r="E47" s="12">
        <v>43008</v>
      </c>
      <c r="F47" s="68">
        <v>218355</v>
      </c>
    </row>
    <row r="48" spans="1:6" ht="29.25">
      <c r="A48" s="8" t="s">
        <v>992</v>
      </c>
      <c r="B48" s="2" t="s">
        <v>1029</v>
      </c>
      <c r="C48" s="4" t="s">
        <v>233</v>
      </c>
      <c r="D48" s="12">
        <v>42810</v>
      </c>
      <c r="E48" s="12">
        <v>43008</v>
      </c>
      <c r="F48" s="68">
        <v>55000</v>
      </c>
    </row>
    <row r="49" spans="1:6">
      <c r="A49" s="8" t="s">
        <v>992</v>
      </c>
      <c r="B49" s="2" t="s">
        <v>1030</v>
      </c>
      <c r="C49" s="4" t="s">
        <v>1031</v>
      </c>
      <c r="D49" s="12">
        <v>42782</v>
      </c>
      <c r="E49" s="12">
        <v>43008</v>
      </c>
      <c r="F49" s="68">
        <v>38792.400000000001</v>
      </c>
    </row>
    <row r="50" spans="1:6">
      <c r="A50" s="8" t="s">
        <v>992</v>
      </c>
      <c r="B50" s="2" t="s">
        <v>1032</v>
      </c>
      <c r="C50" s="2" t="s">
        <v>946</v>
      </c>
      <c r="D50" s="12">
        <v>42782</v>
      </c>
      <c r="E50" s="12">
        <v>43008</v>
      </c>
      <c r="F50" s="68">
        <v>26400</v>
      </c>
    </row>
    <row r="51" spans="1:6" ht="29.25">
      <c r="A51" s="8" t="s">
        <v>992</v>
      </c>
      <c r="B51" s="2" t="s">
        <v>1033</v>
      </c>
      <c r="C51" s="2" t="s">
        <v>62</v>
      </c>
      <c r="D51" s="12">
        <v>42782</v>
      </c>
      <c r="E51" s="12">
        <v>43008</v>
      </c>
      <c r="F51" s="68">
        <v>31880</v>
      </c>
    </row>
    <row r="52" spans="1:6">
      <c r="A52" s="8" t="s">
        <v>398</v>
      </c>
      <c r="B52" s="2" t="s">
        <v>1034</v>
      </c>
      <c r="C52" s="4" t="s">
        <v>1035</v>
      </c>
      <c r="D52" s="12">
        <v>42644</v>
      </c>
      <c r="E52" s="12">
        <v>43008</v>
      </c>
      <c r="F52" s="68">
        <v>15498</v>
      </c>
    </row>
    <row r="53" spans="1:6" ht="29.25">
      <c r="A53" s="8" t="s">
        <v>909</v>
      </c>
      <c r="B53" s="2" t="s">
        <v>1036</v>
      </c>
      <c r="C53" s="4" t="s">
        <v>1037</v>
      </c>
      <c r="D53" s="12">
        <v>42794</v>
      </c>
      <c r="E53" s="12">
        <v>43008</v>
      </c>
      <c r="F53" s="68">
        <v>88300</v>
      </c>
    </row>
    <row r="54" spans="1:6">
      <c r="A54" s="9" t="s">
        <v>776</v>
      </c>
      <c r="B54" s="2" t="s">
        <v>1038</v>
      </c>
      <c r="C54" s="4" t="s">
        <v>1039</v>
      </c>
      <c r="D54" s="12">
        <v>42929</v>
      </c>
      <c r="E54" s="12">
        <v>43039</v>
      </c>
      <c r="F54" s="68">
        <v>1000</v>
      </c>
    </row>
    <row r="55" spans="1:6">
      <c r="A55" s="9" t="s">
        <v>750</v>
      </c>
      <c r="B55" s="2" t="s">
        <v>1040</v>
      </c>
      <c r="C55" s="4" t="s">
        <v>656</v>
      </c>
      <c r="D55" s="12">
        <v>42906</v>
      </c>
      <c r="E55" s="12">
        <v>43069</v>
      </c>
      <c r="F55" s="68">
        <v>15570</v>
      </c>
    </row>
    <row r="56" spans="1:6">
      <c r="A56" s="9" t="s">
        <v>825</v>
      </c>
      <c r="B56" s="2" t="s">
        <v>1041</v>
      </c>
      <c r="C56" s="61" t="s">
        <v>1039</v>
      </c>
      <c r="D56" s="12">
        <v>42886</v>
      </c>
      <c r="E56" s="12">
        <v>43069</v>
      </c>
      <c r="F56" s="68">
        <v>9000</v>
      </c>
    </row>
    <row r="57" spans="1:6">
      <c r="A57" s="9" t="s">
        <v>825</v>
      </c>
      <c r="B57" s="2" t="s">
        <v>1041</v>
      </c>
      <c r="C57" s="61" t="s">
        <v>11</v>
      </c>
      <c r="D57" s="12">
        <v>42886</v>
      </c>
      <c r="E57" s="12">
        <v>43069</v>
      </c>
      <c r="F57" s="68">
        <v>9000</v>
      </c>
    </row>
    <row r="58" spans="1:6">
      <c r="A58" s="9" t="s">
        <v>825</v>
      </c>
      <c r="B58" s="2" t="s">
        <v>1041</v>
      </c>
      <c r="C58" s="61" t="s">
        <v>101</v>
      </c>
      <c r="D58" s="12">
        <v>42886</v>
      </c>
      <c r="E58" s="12">
        <v>43069</v>
      </c>
      <c r="F58" s="68">
        <v>9000</v>
      </c>
    </row>
    <row r="59" spans="1:6">
      <c r="A59" s="9" t="s">
        <v>825</v>
      </c>
      <c r="B59" s="2" t="s">
        <v>1041</v>
      </c>
      <c r="C59" s="61" t="s">
        <v>876</v>
      </c>
      <c r="D59" s="12">
        <v>42886</v>
      </c>
      <c r="E59" s="12">
        <v>43069</v>
      </c>
      <c r="F59" s="68">
        <v>9000</v>
      </c>
    </row>
    <row r="60" spans="1:6">
      <c r="A60" s="9" t="s">
        <v>776</v>
      </c>
      <c r="B60" s="2" t="s">
        <v>1038</v>
      </c>
      <c r="C60" s="4" t="s">
        <v>876</v>
      </c>
      <c r="D60" s="12">
        <v>42970</v>
      </c>
      <c r="E60" s="12">
        <v>43069</v>
      </c>
      <c r="F60" s="68">
        <v>2000</v>
      </c>
    </row>
    <row r="61" spans="1:6">
      <c r="A61" s="8" t="s">
        <v>992</v>
      </c>
      <c r="B61" s="2" t="s">
        <v>1042</v>
      </c>
      <c r="C61" s="4" t="s">
        <v>967</v>
      </c>
      <c r="D61" s="12">
        <v>42809</v>
      </c>
      <c r="E61" s="12">
        <v>43069</v>
      </c>
      <c r="F61" s="68">
        <v>2160</v>
      </c>
    </row>
    <row r="62" spans="1:6">
      <c r="A62" s="8" t="s">
        <v>750</v>
      </c>
      <c r="B62" s="2" t="s">
        <v>1043</v>
      </c>
      <c r="C62" s="4" t="s">
        <v>860</v>
      </c>
      <c r="D62" s="12">
        <v>42772</v>
      </c>
      <c r="E62" s="12">
        <v>43069</v>
      </c>
      <c r="F62" s="68">
        <v>81688</v>
      </c>
    </row>
    <row r="63" spans="1:6">
      <c r="A63" s="8" t="s">
        <v>750</v>
      </c>
      <c r="B63" s="2" t="s">
        <v>1043</v>
      </c>
      <c r="C63" s="4" t="s">
        <v>1044</v>
      </c>
      <c r="D63" s="12">
        <v>42772</v>
      </c>
      <c r="E63" s="12">
        <v>43069</v>
      </c>
      <c r="F63" s="68">
        <v>80090</v>
      </c>
    </row>
    <row r="64" spans="1:6">
      <c r="A64" s="9" t="s">
        <v>776</v>
      </c>
      <c r="B64" s="2" t="s">
        <v>882</v>
      </c>
      <c r="C64" s="4" t="s">
        <v>1039</v>
      </c>
      <c r="D64" s="12">
        <v>42982</v>
      </c>
      <c r="E64" s="12">
        <v>43084</v>
      </c>
      <c r="F64" s="68">
        <v>1440</v>
      </c>
    </row>
    <row r="65" spans="1:6" ht="19.5" customHeight="1">
      <c r="A65" s="46" t="s">
        <v>750</v>
      </c>
      <c r="B65" s="46" t="s">
        <v>1045</v>
      </c>
      <c r="C65" s="46" t="s">
        <v>1046</v>
      </c>
      <c r="D65" s="12">
        <v>42979</v>
      </c>
      <c r="E65" s="12">
        <v>43089</v>
      </c>
      <c r="F65" s="68">
        <v>24646.799999999999</v>
      </c>
    </row>
    <row r="66" spans="1:6" ht="17.25" customHeight="1">
      <c r="A66" s="9" t="s">
        <v>750</v>
      </c>
      <c r="B66" s="2" t="s">
        <v>1047</v>
      </c>
      <c r="C66" s="4" t="s">
        <v>1009</v>
      </c>
      <c r="D66" s="12">
        <v>43083</v>
      </c>
      <c r="E66" s="12">
        <v>43091</v>
      </c>
      <c r="F66" s="68">
        <v>1200</v>
      </c>
    </row>
    <row r="67" spans="1:6" ht="18" customHeight="1">
      <c r="A67" s="9" t="s">
        <v>992</v>
      </c>
      <c r="B67" s="2" t="s">
        <v>1048</v>
      </c>
      <c r="C67" s="4" t="s">
        <v>1049</v>
      </c>
      <c r="D67" s="12">
        <v>42948</v>
      </c>
      <c r="E67" s="12">
        <v>43098</v>
      </c>
      <c r="F67" s="68">
        <v>11940</v>
      </c>
    </row>
    <row r="68" spans="1:6" ht="21" customHeight="1">
      <c r="A68" s="9" t="s">
        <v>398</v>
      </c>
      <c r="B68" s="2" t="s">
        <v>1050</v>
      </c>
      <c r="C68" s="4" t="s">
        <v>1051</v>
      </c>
      <c r="D68" s="12">
        <v>42919</v>
      </c>
      <c r="E68" s="12">
        <v>43098</v>
      </c>
      <c r="F68" s="68">
        <v>14400</v>
      </c>
    </row>
    <row r="69" spans="1:6" ht="38.25" customHeight="1">
      <c r="A69" s="11" t="s">
        <v>750</v>
      </c>
      <c r="B69" s="2" t="s">
        <v>1052</v>
      </c>
      <c r="C69" s="4" t="s">
        <v>662</v>
      </c>
      <c r="D69" s="12">
        <v>42634</v>
      </c>
      <c r="E69" s="12">
        <v>43100</v>
      </c>
      <c r="F69" s="68">
        <v>499700</v>
      </c>
    </row>
    <row r="70" spans="1:6" ht="17.25" customHeight="1">
      <c r="A70" s="9" t="s">
        <v>750</v>
      </c>
      <c r="B70" s="2" t="s">
        <v>1053</v>
      </c>
      <c r="C70" s="4" t="s">
        <v>1054</v>
      </c>
      <c r="D70" s="12">
        <v>43061</v>
      </c>
      <c r="E70" s="12">
        <v>43120</v>
      </c>
      <c r="F70" s="68">
        <v>15000</v>
      </c>
    </row>
    <row r="71" spans="1:6">
      <c r="A71" s="11" t="s">
        <v>750</v>
      </c>
      <c r="B71" s="2" t="s">
        <v>1055</v>
      </c>
      <c r="C71" s="4" t="s">
        <v>1056</v>
      </c>
      <c r="D71" s="12">
        <v>42705</v>
      </c>
      <c r="E71" s="12">
        <v>43131</v>
      </c>
      <c r="F71" s="68">
        <v>104280</v>
      </c>
    </row>
    <row r="72" spans="1:6">
      <c r="A72" s="8" t="s">
        <v>750</v>
      </c>
      <c r="B72" s="2" t="s">
        <v>1057</v>
      </c>
      <c r="C72" s="4" t="s">
        <v>42</v>
      </c>
      <c r="D72" s="12">
        <v>42804</v>
      </c>
      <c r="E72" s="12">
        <v>43131</v>
      </c>
      <c r="F72" s="68">
        <v>150000</v>
      </c>
    </row>
    <row r="73" spans="1:6">
      <c r="A73" s="9" t="s">
        <v>788</v>
      </c>
      <c r="B73" s="2" t="s">
        <v>1058</v>
      </c>
      <c r="C73" s="4" t="s">
        <v>1059</v>
      </c>
      <c r="D73" s="12">
        <v>43070</v>
      </c>
      <c r="E73" s="12">
        <v>43147</v>
      </c>
      <c r="F73" s="68">
        <v>10000</v>
      </c>
    </row>
    <row r="74" spans="1:6" ht="29.25">
      <c r="A74" s="46" t="s">
        <v>750</v>
      </c>
      <c r="B74" s="46" t="s">
        <v>1060</v>
      </c>
      <c r="C74" s="46" t="s">
        <v>1061</v>
      </c>
      <c r="D74" s="12">
        <v>43077</v>
      </c>
      <c r="E74" s="12">
        <v>43159</v>
      </c>
      <c r="F74" s="68">
        <v>25000</v>
      </c>
    </row>
    <row r="75" spans="1:6">
      <c r="A75" s="8" t="s">
        <v>750</v>
      </c>
      <c r="B75" s="4" t="s">
        <v>1062</v>
      </c>
      <c r="C75" s="2" t="s">
        <v>87</v>
      </c>
      <c r="D75" s="12">
        <v>43077</v>
      </c>
      <c r="E75" s="12">
        <v>43159</v>
      </c>
      <c r="F75" s="68">
        <v>25000</v>
      </c>
    </row>
    <row r="76" spans="1:6">
      <c r="A76" s="9" t="s">
        <v>750</v>
      </c>
      <c r="B76" s="2" t="s">
        <v>1063</v>
      </c>
      <c r="C76" s="4" t="s">
        <v>656</v>
      </c>
      <c r="D76" s="12">
        <v>42879</v>
      </c>
      <c r="E76" s="12">
        <v>43159</v>
      </c>
      <c r="F76" s="68">
        <v>20380</v>
      </c>
    </row>
    <row r="77" spans="1:6">
      <c r="A77" s="8" t="s">
        <v>750</v>
      </c>
      <c r="B77" s="4" t="s">
        <v>1064</v>
      </c>
      <c r="C77" s="2" t="s">
        <v>983</v>
      </c>
      <c r="D77" s="12">
        <v>43104</v>
      </c>
      <c r="E77" s="12">
        <v>43159</v>
      </c>
      <c r="F77" s="68">
        <v>20000</v>
      </c>
    </row>
    <row r="78" spans="1:6">
      <c r="A78" s="9" t="s">
        <v>750</v>
      </c>
      <c r="B78" s="2" t="s">
        <v>1065</v>
      </c>
      <c r="C78" s="4" t="s">
        <v>679</v>
      </c>
      <c r="D78" s="12">
        <v>43053</v>
      </c>
      <c r="E78" s="12">
        <v>43159</v>
      </c>
      <c r="F78" s="68">
        <v>9996.2099999999991</v>
      </c>
    </row>
    <row r="79" spans="1:6">
      <c r="A79" s="46" t="s">
        <v>750</v>
      </c>
      <c r="B79" s="46" t="s">
        <v>1066</v>
      </c>
      <c r="C79" s="46" t="s">
        <v>675</v>
      </c>
      <c r="D79" s="12">
        <v>43053</v>
      </c>
      <c r="E79" s="12">
        <v>43159</v>
      </c>
      <c r="F79" s="68">
        <v>8484</v>
      </c>
    </row>
    <row r="80" spans="1:6" ht="29.25">
      <c r="A80" s="11" t="s">
        <v>750</v>
      </c>
      <c r="B80" s="2" t="s">
        <v>1052</v>
      </c>
      <c r="C80" s="4" t="s">
        <v>1067</v>
      </c>
      <c r="D80" s="12">
        <v>42671</v>
      </c>
      <c r="E80" s="12">
        <v>43161</v>
      </c>
      <c r="F80" s="68">
        <v>500000</v>
      </c>
    </row>
    <row r="81" spans="1:6">
      <c r="A81" s="46" t="s">
        <v>869</v>
      </c>
      <c r="B81" s="46" t="s">
        <v>1068</v>
      </c>
      <c r="C81" s="46" t="s">
        <v>32</v>
      </c>
      <c r="D81" s="12">
        <v>43053</v>
      </c>
      <c r="E81" s="12">
        <v>43169</v>
      </c>
      <c r="F81" s="68">
        <v>500000</v>
      </c>
    </row>
    <row r="82" spans="1:6" ht="33.75" customHeight="1">
      <c r="A82" s="46" t="s">
        <v>750</v>
      </c>
      <c r="B82" s="46" t="s">
        <v>1069</v>
      </c>
      <c r="C82" s="46" t="s">
        <v>676</v>
      </c>
      <c r="D82" s="12">
        <v>43132</v>
      </c>
      <c r="E82" s="12">
        <v>43182</v>
      </c>
      <c r="F82" s="68">
        <v>25999</v>
      </c>
    </row>
    <row r="83" spans="1:6">
      <c r="A83" s="8" t="s">
        <v>750</v>
      </c>
      <c r="B83" s="2" t="s">
        <v>1070</v>
      </c>
      <c r="C83" s="61" t="s">
        <v>101</v>
      </c>
      <c r="D83" s="12">
        <v>42856</v>
      </c>
      <c r="E83" s="12">
        <v>43189</v>
      </c>
      <c r="F83" s="68">
        <v>9500</v>
      </c>
    </row>
    <row r="84" spans="1:6">
      <c r="A84" s="8" t="s">
        <v>750</v>
      </c>
      <c r="B84" s="2" t="s">
        <v>1070</v>
      </c>
      <c r="C84" s="61" t="s">
        <v>1071</v>
      </c>
      <c r="D84" s="12">
        <v>42856</v>
      </c>
      <c r="E84" s="12">
        <v>43189</v>
      </c>
      <c r="F84" s="68">
        <v>9500</v>
      </c>
    </row>
    <row r="85" spans="1:6">
      <c r="A85" s="8" t="s">
        <v>750</v>
      </c>
      <c r="B85" s="2" t="s">
        <v>1070</v>
      </c>
      <c r="C85" s="61" t="s">
        <v>876</v>
      </c>
      <c r="D85" s="12">
        <v>42856</v>
      </c>
      <c r="E85" s="12">
        <v>43189</v>
      </c>
      <c r="F85" s="68">
        <v>9500</v>
      </c>
    </row>
    <row r="86" spans="1:6">
      <c r="A86" s="8" t="s">
        <v>750</v>
      </c>
      <c r="B86" s="2" t="s">
        <v>1070</v>
      </c>
      <c r="C86" s="61" t="s">
        <v>747</v>
      </c>
      <c r="D86" s="12">
        <v>42856</v>
      </c>
      <c r="E86" s="12">
        <v>43189</v>
      </c>
      <c r="F86" s="68">
        <v>9500</v>
      </c>
    </row>
    <row r="87" spans="1:6">
      <c r="A87" s="8" t="s">
        <v>767</v>
      </c>
      <c r="B87" s="9" t="s">
        <v>1072</v>
      </c>
      <c r="C87" s="8" t="s">
        <v>392</v>
      </c>
      <c r="D87" s="10">
        <v>42794</v>
      </c>
      <c r="E87" s="10">
        <v>43189</v>
      </c>
      <c r="F87" s="68">
        <v>80000</v>
      </c>
    </row>
    <row r="88" spans="1:6">
      <c r="A88" s="8" t="s">
        <v>825</v>
      </c>
      <c r="B88" s="2" t="s">
        <v>1073</v>
      </c>
      <c r="C88" s="4" t="s">
        <v>804</v>
      </c>
      <c r="D88" s="12">
        <v>42794</v>
      </c>
      <c r="E88" s="12">
        <v>43189</v>
      </c>
      <c r="F88" s="68">
        <v>80000</v>
      </c>
    </row>
    <row r="89" spans="1:6">
      <c r="A89" s="9" t="s">
        <v>750</v>
      </c>
      <c r="B89" s="2" t="s">
        <v>1074</v>
      </c>
      <c r="C89" s="4" t="s">
        <v>662</v>
      </c>
      <c r="D89" s="12">
        <v>42970</v>
      </c>
      <c r="E89" s="12">
        <v>43189</v>
      </c>
      <c r="F89" s="68">
        <v>99215</v>
      </c>
    </row>
    <row r="90" spans="1:6">
      <c r="A90" s="9" t="s">
        <v>750</v>
      </c>
      <c r="B90" s="2" t="s">
        <v>1075</v>
      </c>
      <c r="C90" s="61" t="s">
        <v>1076</v>
      </c>
      <c r="D90" s="12">
        <v>42826</v>
      </c>
      <c r="E90" s="12">
        <v>43189</v>
      </c>
      <c r="F90" s="68">
        <v>202592</v>
      </c>
    </row>
    <row r="91" spans="1:6" ht="29.25">
      <c r="A91" s="46" t="s">
        <v>909</v>
      </c>
      <c r="B91" s="46" t="s">
        <v>1077</v>
      </c>
      <c r="C91" s="46" t="s">
        <v>87</v>
      </c>
      <c r="D91" s="12">
        <v>43047</v>
      </c>
      <c r="E91" s="12">
        <v>43189</v>
      </c>
      <c r="F91" s="68">
        <v>79674</v>
      </c>
    </row>
    <row r="92" spans="1:6">
      <c r="A92" s="8" t="s">
        <v>750</v>
      </c>
      <c r="B92" s="2" t="s">
        <v>1078</v>
      </c>
      <c r="C92" s="4" t="s">
        <v>813</v>
      </c>
      <c r="D92" s="12">
        <v>42826</v>
      </c>
      <c r="E92" s="12">
        <v>43189</v>
      </c>
      <c r="F92" s="68">
        <v>5961.6</v>
      </c>
    </row>
    <row r="93" spans="1:6">
      <c r="A93" s="9" t="s">
        <v>909</v>
      </c>
      <c r="B93" s="2" t="s">
        <v>1079</v>
      </c>
      <c r="C93" s="4" t="s">
        <v>101</v>
      </c>
      <c r="D93" s="12">
        <v>43009</v>
      </c>
      <c r="E93" s="12">
        <v>43189</v>
      </c>
      <c r="F93" s="68">
        <v>240000</v>
      </c>
    </row>
    <row r="94" spans="1:6" ht="29.25">
      <c r="A94" s="8" t="s">
        <v>909</v>
      </c>
      <c r="B94" s="2" t="s">
        <v>1080</v>
      </c>
      <c r="C94" s="4" t="s">
        <v>101</v>
      </c>
      <c r="D94" s="12">
        <v>42826</v>
      </c>
      <c r="E94" s="12">
        <v>43189</v>
      </c>
      <c r="F94" s="68">
        <v>587900</v>
      </c>
    </row>
    <row r="95" spans="1:6">
      <c r="A95" s="8" t="s">
        <v>869</v>
      </c>
      <c r="B95" s="2" t="s">
        <v>1081</v>
      </c>
      <c r="C95" s="4" t="s">
        <v>11</v>
      </c>
      <c r="D95" s="12">
        <v>42917</v>
      </c>
      <c r="E95" s="12">
        <v>43189</v>
      </c>
      <c r="F95" s="68">
        <v>327450</v>
      </c>
    </row>
    <row r="96" spans="1:6">
      <c r="A96" s="9" t="s">
        <v>750</v>
      </c>
      <c r="B96" s="2" t="s">
        <v>1082</v>
      </c>
      <c r="C96" s="4" t="s">
        <v>771</v>
      </c>
      <c r="D96" s="12">
        <v>42982</v>
      </c>
      <c r="E96" s="12">
        <v>43189</v>
      </c>
      <c r="F96" s="68">
        <v>9750</v>
      </c>
    </row>
    <row r="97" spans="1:6">
      <c r="A97" s="8" t="s">
        <v>750</v>
      </c>
      <c r="B97" s="2" t="s">
        <v>1083</v>
      </c>
      <c r="C97" s="61" t="s">
        <v>101</v>
      </c>
      <c r="D97" s="12">
        <v>42844</v>
      </c>
      <c r="E97" s="12">
        <v>43189</v>
      </c>
      <c r="F97" s="68">
        <v>71955</v>
      </c>
    </row>
    <row r="98" spans="1:6">
      <c r="A98" s="8" t="s">
        <v>750</v>
      </c>
      <c r="B98" s="2" t="s">
        <v>1083</v>
      </c>
      <c r="C98" s="61" t="s">
        <v>676</v>
      </c>
      <c r="D98" s="12">
        <v>42844</v>
      </c>
      <c r="E98" s="12">
        <v>43189</v>
      </c>
      <c r="F98" s="68">
        <v>90000</v>
      </c>
    </row>
    <row r="99" spans="1:6">
      <c r="A99" s="8" t="s">
        <v>750</v>
      </c>
      <c r="B99" s="2" t="s">
        <v>1083</v>
      </c>
      <c r="C99" s="61" t="s">
        <v>1084</v>
      </c>
      <c r="D99" s="12">
        <v>42844</v>
      </c>
      <c r="E99" s="12">
        <v>43189</v>
      </c>
      <c r="F99" s="68">
        <v>53928</v>
      </c>
    </row>
    <row r="100" spans="1:6">
      <c r="A100" s="46" t="s">
        <v>869</v>
      </c>
      <c r="B100" s="46" t="s">
        <v>870</v>
      </c>
      <c r="C100" s="46" t="s">
        <v>1085</v>
      </c>
      <c r="D100" s="12">
        <v>43052</v>
      </c>
      <c r="E100" s="12">
        <v>43189</v>
      </c>
      <c r="F100" s="68">
        <v>15000</v>
      </c>
    </row>
    <row r="101" spans="1:6">
      <c r="A101" s="8" t="s">
        <v>750</v>
      </c>
      <c r="B101" s="2" t="s">
        <v>1086</v>
      </c>
      <c r="C101" s="61" t="s">
        <v>874</v>
      </c>
      <c r="D101" s="12">
        <v>42826</v>
      </c>
      <c r="E101" s="12">
        <v>43189</v>
      </c>
      <c r="F101" s="68">
        <v>81941</v>
      </c>
    </row>
    <row r="102" spans="1:6">
      <c r="A102" s="8" t="s">
        <v>750</v>
      </c>
      <c r="B102" s="2" t="s">
        <v>1086</v>
      </c>
      <c r="C102" s="61" t="s">
        <v>1020</v>
      </c>
      <c r="D102" s="12">
        <v>42552</v>
      </c>
      <c r="E102" s="12">
        <v>43189</v>
      </c>
      <c r="F102" s="68">
        <v>412591</v>
      </c>
    </row>
    <row r="103" spans="1:6">
      <c r="A103" s="9" t="s">
        <v>750</v>
      </c>
      <c r="B103" s="2" t="s">
        <v>1087</v>
      </c>
      <c r="C103" s="4" t="s">
        <v>874</v>
      </c>
      <c r="D103" s="12">
        <v>42826</v>
      </c>
      <c r="E103" s="12">
        <v>43189</v>
      </c>
      <c r="F103" s="68">
        <v>23638</v>
      </c>
    </row>
    <row r="104" spans="1:6">
      <c r="A104" s="9" t="s">
        <v>750</v>
      </c>
      <c r="B104" s="2" t="s">
        <v>1087</v>
      </c>
      <c r="C104" s="61" t="s">
        <v>289</v>
      </c>
      <c r="D104" s="12">
        <v>42828</v>
      </c>
      <c r="E104" s="12">
        <v>43189</v>
      </c>
      <c r="F104" s="68">
        <v>167775</v>
      </c>
    </row>
    <row r="105" spans="1:6" ht="29.25">
      <c r="A105" s="46" t="s">
        <v>750</v>
      </c>
      <c r="B105" s="46" t="s">
        <v>1088</v>
      </c>
      <c r="C105" s="46" t="s">
        <v>860</v>
      </c>
      <c r="D105" s="12">
        <v>42860</v>
      </c>
      <c r="E105" s="12">
        <v>43189</v>
      </c>
      <c r="F105" s="68">
        <v>93651</v>
      </c>
    </row>
    <row r="106" spans="1:6" ht="29.25">
      <c r="A106" s="46" t="s">
        <v>750</v>
      </c>
      <c r="B106" s="46" t="s">
        <v>1088</v>
      </c>
      <c r="C106" s="46" t="s">
        <v>1020</v>
      </c>
      <c r="D106" s="12">
        <v>42857</v>
      </c>
      <c r="E106" s="12">
        <v>43189</v>
      </c>
      <c r="F106" s="68">
        <v>98544</v>
      </c>
    </row>
    <row r="107" spans="1:6" ht="29.25">
      <c r="A107" s="46" t="s">
        <v>750</v>
      </c>
      <c r="B107" s="46" t="s">
        <v>1088</v>
      </c>
      <c r="C107" s="46" t="s">
        <v>662</v>
      </c>
      <c r="D107" s="12">
        <v>42857</v>
      </c>
      <c r="E107" s="12">
        <v>43189</v>
      </c>
      <c r="F107" s="68">
        <v>199775</v>
      </c>
    </row>
    <row r="108" spans="1:6">
      <c r="A108" s="46" t="s">
        <v>750</v>
      </c>
      <c r="B108" s="46" t="s">
        <v>1089</v>
      </c>
      <c r="C108" s="46" t="s">
        <v>771</v>
      </c>
      <c r="D108" s="12">
        <v>43011</v>
      </c>
      <c r="E108" s="12">
        <v>43189</v>
      </c>
      <c r="F108" s="68">
        <v>10950</v>
      </c>
    </row>
    <row r="109" spans="1:6">
      <c r="A109" s="8" t="s">
        <v>825</v>
      </c>
      <c r="B109" s="2" t="s">
        <v>1090</v>
      </c>
      <c r="C109" s="61" t="s">
        <v>1091</v>
      </c>
      <c r="D109" s="12">
        <v>42826</v>
      </c>
      <c r="E109" s="12">
        <v>43189</v>
      </c>
      <c r="F109" s="68">
        <v>1300</v>
      </c>
    </row>
    <row r="110" spans="1:6">
      <c r="A110" s="8" t="s">
        <v>825</v>
      </c>
      <c r="B110" s="2" t="s">
        <v>1090</v>
      </c>
      <c r="C110" s="61" t="s">
        <v>684</v>
      </c>
      <c r="D110" s="12">
        <v>42828</v>
      </c>
      <c r="E110" s="12">
        <v>43189</v>
      </c>
      <c r="F110" s="68">
        <v>1300</v>
      </c>
    </row>
    <row r="111" spans="1:6">
      <c r="A111" s="8" t="s">
        <v>825</v>
      </c>
      <c r="B111" s="2" t="s">
        <v>1090</v>
      </c>
      <c r="C111" s="61" t="s">
        <v>1092</v>
      </c>
      <c r="D111" s="12">
        <v>42828</v>
      </c>
      <c r="E111" s="12">
        <v>43189</v>
      </c>
      <c r="F111" s="68">
        <v>1300</v>
      </c>
    </row>
    <row r="112" spans="1:6">
      <c r="A112" s="8" t="s">
        <v>825</v>
      </c>
      <c r="B112" s="2" t="s">
        <v>1090</v>
      </c>
      <c r="C112" s="61" t="s">
        <v>1093</v>
      </c>
      <c r="D112" s="12">
        <v>42828</v>
      </c>
      <c r="E112" s="12">
        <v>43189</v>
      </c>
      <c r="F112" s="68">
        <v>1300</v>
      </c>
    </row>
    <row r="113" spans="1:6">
      <c r="A113" s="8" t="s">
        <v>825</v>
      </c>
      <c r="B113" s="2" t="s">
        <v>1090</v>
      </c>
      <c r="C113" s="61" t="s">
        <v>1094</v>
      </c>
      <c r="D113" s="12">
        <v>42828</v>
      </c>
      <c r="E113" s="12">
        <v>43189</v>
      </c>
      <c r="F113" s="68">
        <v>1300</v>
      </c>
    </row>
    <row r="114" spans="1:6">
      <c r="A114" s="8" t="s">
        <v>825</v>
      </c>
      <c r="B114" s="2" t="s">
        <v>1090</v>
      </c>
      <c r="C114" s="61" t="s">
        <v>487</v>
      </c>
      <c r="D114" s="12">
        <v>42828</v>
      </c>
      <c r="E114" s="12">
        <v>43189</v>
      </c>
      <c r="F114" s="68">
        <v>1300</v>
      </c>
    </row>
    <row r="115" spans="1:6">
      <c r="A115" s="8" t="s">
        <v>825</v>
      </c>
      <c r="B115" s="2" t="s">
        <v>1090</v>
      </c>
      <c r="C115" s="61" t="s">
        <v>1095</v>
      </c>
      <c r="D115" s="12">
        <v>42828</v>
      </c>
      <c r="E115" s="12">
        <v>43189</v>
      </c>
      <c r="F115" s="68">
        <v>1300</v>
      </c>
    </row>
    <row r="116" spans="1:6">
      <c r="A116" s="8" t="s">
        <v>825</v>
      </c>
      <c r="B116" s="2" t="s">
        <v>1090</v>
      </c>
      <c r="C116" s="61" t="s">
        <v>1096</v>
      </c>
      <c r="D116" s="12">
        <v>42828</v>
      </c>
      <c r="E116" s="12">
        <v>43189</v>
      </c>
      <c r="F116" s="68">
        <v>1300</v>
      </c>
    </row>
    <row r="117" spans="1:6">
      <c r="A117" s="8" t="s">
        <v>825</v>
      </c>
      <c r="B117" s="2" t="s">
        <v>1090</v>
      </c>
      <c r="C117" s="61" t="s">
        <v>1097</v>
      </c>
      <c r="D117" s="12">
        <v>42828</v>
      </c>
      <c r="E117" s="12">
        <v>43189</v>
      </c>
      <c r="F117" s="68">
        <v>1300</v>
      </c>
    </row>
    <row r="118" spans="1:6">
      <c r="A118" s="8" t="s">
        <v>825</v>
      </c>
      <c r="B118" s="2" t="s">
        <v>1090</v>
      </c>
      <c r="C118" s="61" t="s">
        <v>1098</v>
      </c>
      <c r="D118" s="12">
        <v>42828</v>
      </c>
      <c r="E118" s="12">
        <v>43189</v>
      </c>
      <c r="F118" s="68">
        <v>1300</v>
      </c>
    </row>
    <row r="119" spans="1:6">
      <c r="A119" s="8" t="s">
        <v>825</v>
      </c>
      <c r="B119" s="2" t="s">
        <v>1090</v>
      </c>
      <c r="C119" s="61" t="s">
        <v>1099</v>
      </c>
      <c r="D119" s="12">
        <v>42828</v>
      </c>
      <c r="E119" s="12">
        <v>43189</v>
      </c>
      <c r="F119" s="68">
        <v>1300</v>
      </c>
    </row>
    <row r="120" spans="1:6">
      <c r="A120" s="8" t="s">
        <v>825</v>
      </c>
      <c r="B120" s="2" t="s">
        <v>1090</v>
      </c>
      <c r="C120" s="61" t="s">
        <v>1100</v>
      </c>
      <c r="D120" s="12">
        <v>42828</v>
      </c>
      <c r="E120" s="12">
        <v>43189</v>
      </c>
      <c r="F120" s="68">
        <v>1300</v>
      </c>
    </row>
    <row r="121" spans="1:6">
      <c r="A121" s="16" t="s">
        <v>750</v>
      </c>
      <c r="B121" s="16" t="s">
        <v>857</v>
      </c>
      <c r="C121" s="41" t="s">
        <v>546</v>
      </c>
      <c r="D121" s="34">
        <v>42948</v>
      </c>
      <c r="E121" s="34">
        <v>43189</v>
      </c>
      <c r="F121" s="68">
        <v>25000</v>
      </c>
    </row>
    <row r="122" spans="1:6">
      <c r="A122" s="9" t="s">
        <v>750</v>
      </c>
      <c r="B122" s="2" t="s">
        <v>857</v>
      </c>
      <c r="C122" s="4" t="s">
        <v>669</v>
      </c>
      <c r="D122" s="12">
        <v>42948</v>
      </c>
      <c r="E122" s="12">
        <v>43189</v>
      </c>
      <c r="F122" s="68">
        <v>25000</v>
      </c>
    </row>
    <row r="123" spans="1:6">
      <c r="A123" s="16" t="s">
        <v>831</v>
      </c>
      <c r="B123" s="16" t="s">
        <v>857</v>
      </c>
      <c r="C123" s="41" t="s">
        <v>669</v>
      </c>
      <c r="D123" s="34">
        <v>42948</v>
      </c>
      <c r="E123" s="34">
        <v>43189</v>
      </c>
      <c r="F123" s="68">
        <v>25000</v>
      </c>
    </row>
    <row r="124" spans="1:6">
      <c r="A124" s="16" t="s">
        <v>750</v>
      </c>
      <c r="B124" s="16" t="s">
        <v>1101</v>
      </c>
      <c r="C124" s="41" t="s">
        <v>546</v>
      </c>
      <c r="D124" s="34">
        <v>43012</v>
      </c>
      <c r="E124" s="34">
        <v>43189</v>
      </c>
      <c r="F124" s="68">
        <v>10000</v>
      </c>
    </row>
    <row r="125" spans="1:6">
      <c r="A125" s="16" t="s">
        <v>750</v>
      </c>
      <c r="B125" s="16" t="s">
        <v>1101</v>
      </c>
      <c r="C125" s="41" t="s">
        <v>840</v>
      </c>
      <c r="D125" s="34">
        <v>43012</v>
      </c>
      <c r="E125" s="34">
        <v>43189</v>
      </c>
      <c r="F125" s="68">
        <v>10000</v>
      </c>
    </row>
    <row r="126" spans="1:6">
      <c r="A126" s="9" t="s">
        <v>750</v>
      </c>
      <c r="B126" s="2" t="s">
        <v>1102</v>
      </c>
      <c r="C126" s="4" t="s">
        <v>1020</v>
      </c>
      <c r="D126" s="12">
        <v>43012</v>
      </c>
      <c r="E126" s="12">
        <v>43189</v>
      </c>
      <c r="F126" s="68">
        <v>10000</v>
      </c>
    </row>
    <row r="127" spans="1:6">
      <c r="A127" s="9" t="s">
        <v>750</v>
      </c>
      <c r="B127" s="2" t="s">
        <v>1102</v>
      </c>
      <c r="C127" s="4" t="s">
        <v>662</v>
      </c>
      <c r="D127" s="12">
        <v>43012</v>
      </c>
      <c r="E127" s="12">
        <v>43189</v>
      </c>
      <c r="F127" s="68">
        <v>10000</v>
      </c>
    </row>
    <row r="128" spans="1:6">
      <c r="A128" s="9" t="s">
        <v>750</v>
      </c>
      <c r="B128" s="2" t="s">
        <v>1102</v>
      </c>
      <c r="C128" s="4" t="s">
        <v>764</v>
      </c>
      <c r="D128" s="12">
        <v>43012</v>
      </c>
      <c r="E128" s="12">
        <v>43189</v>
      </c>
      <c r="F128" s="68">
        <v>10000</v>
      </c>
    </row>
    <row r="129" spans="1:6">
      <c r="A129" s="16" t="s">
        <v>750</v>
      </c>
      <c r="B129" s="16" t="s">
        <v>1103</v>
      </c>
      <c r="C129" s="41" t="s">
        <v>662</v>
      </c>
      <c r="D129" s="34">
        <v>43018</v>
      </c>
      <c r="E129" s="34">
        <v>43189</v>
      </c>
      <c r="F129" s="68">
        <v>10000</v>
      </c>
    </row>
    <row r="130" spans="1:6">
      <c r="A130" s="46" t="s">
        <v>750</v>
      </c>
      <c r="B130" s="46" t="s">
        <v>1104</v>
      </c>
      <c r="C130" s="46" t="s">
        <v>1020</v>
      </c>
      <c r="D130" s="12">
        <v>43012</v>
      </c>
      <c r="E130" s="12">
        <v>43189</v>
      </c>
      <c r="F130" s="68">
        <v>10000</v>
      </c>
    </row>
    <row r="131" spans="1:6">
      <c r="A131" s="9" t="s">
        <v>825</v>
      </c>
      <c r="B131" s="2" t="s">
        <v>1105</v>
      </c>
      <c r="C131" s="4" t="s">
        <v>747</v>
      </c>
      <c r="D131" s="12">
        <v>42919</v>
      </c>
      <c r="E131" s="12">
        <v>43189</v>
      </c>
      <c r="F131" s="68">
        <v>19250</v>
      </c>
    </row>
    <row r="132" spans="1:6">
      <c r="A132" s="46" t="s">
        <v>869</v>
      </c>
      <c r="B132" s="46" t="s">
        <v>1106</v>
      </c>
      <c r="C132" s="46" t="s">
        <v>11</v>
      </c>
      <c r="D132" s="12">
        <v>42919</v>
      </c>
      <c r="E132" s="12">
        <v>43189</v>
      </c>
      <c r="F132" s="68">
        <v>65000</v>
      </c>
    </row>
    <row r="133" spans="1:6">
      <c r="A133" s="46" t="s">
        <v>869</v>
      </c>
      <c r="B133" s="46" t="s">
        <v>1106</v>
      </c>
      <c r="C133" s="46" t="s">
        <v>925</v>
      </c>
      <c r="D133" s="12">
        <v>42948</v>
      </c>
      <c r="E133" s="12">
        <v>43189</v>
      </c>
      <c r="F133" s="68">
        <v>6000</v>
      </c>
    </row>
    <row r="134" spans="1:6">
      <c r="A134" s="46" t="s">
        <v>869</v>
      </c>
      <c r="B134" s="46" t="s">
        <v>1106</v>
      </c>
      <c r="C134" s="46" t="s">
        <v>289</v>
      </c>
      <c r="D134" s="12">
        <v>42919</v>
      </c>
      <c r="E134" s="12">
        <v>43189</v>
      </c>
      <c r="F134" s="68">
        <v>9996</v>
      </c>
    </row>
    <row r="135" spans="1:6">
      <c r="A135" s="46" t="s">
        <v>869</v>
      </c>
      <c r="B135" s="46" t="s">
        <v>1107</v>
      </c>
      <c r="C135" s="46" t="s">
        <v>1108</v>
      </c>
      <c r="D135" s="12">
        <v>43018</v>
      </c>
      <c r="E135" s="12">
        <v>43189</v>
      </c>
      <c r="F135" s="68">
        <v>20700</v>
      </c>
    </row>
    <row r="136" spans="1:6">
      <c r="A136" s="46" t="s">
        <v>869</v>
      </c>
      <c r="B136" s="46" t="s">
        <v>1107</v>
      </c>
      <c r="C136" s="46" t="s">
        <v>233</v>
      </c>
      <c r="D136" s="12">
        <v>43018</v>
      </c>
      <c r="E136" s="12">
        <v>43189</v>
      </c>
      <c r="F136" s="68">
        <v>20700</v>
      </c>
    </row>
    <row r="137" spans="1:6">
      <c r="A137" s="46" t="s">
        <v>869</v>
      </c>
      <c r="B137" s="46" t="s">
        <v>1107</v>
      </c>
      <c r="C137" s="46" t="s">
        <v>62</v>
      </c>
      <c r="D137" s="12">
        <v>43034</v>
      </c>
      <c r="E137" s="12">
        <v>43189</v>
      </c>
      <c r="F137" s="68">
        <v>20700</v>
      </c>
    </row>
    <row r="138" spans="1:6" ht="29.25">
      <c r="A138" s="46" t="s">
        <v>750</v>
      </c>
      <c r="B138" s="46" t="s">
        <v>1109</v>
      </c>
      <c r="C138" s="46" t="s">
        <v>1110</v>
      </c>
      <c r="D138" s="12">
        <v>43089</v>
      </c>
      <c r="E138" s="12">
        <v>43189</v>
      </c>
      <c r="F138" s="68">
        <v>39860</v>
      </c>
    </row>
    <row r="139" spans="1:6">
      <c r="A139" s="46" t="s">
        <v>750</v>
      </c>
      <c r="B139" s="46" t="s">
        <v>1111</v>
      </c>
      <c r="C139" s="2" t="s">
        <v>1071</v>
      </c>
      <c r="D139" s="12">
        <v>43061</v>
      </c>
      <c r="E139" s="12">
        <v>43189</v>
      </c>
      <c r="F139" s="68">
        <v>9650</v>
      </c>
    </row>
    <row r="140" spans="1:6">
      <c r="A140" s="9" t="s">
        <v>825</v>
      </c>
      <c r="B140" s="2" t="s">
        <v>917</v>
      </c>
      <c r="C140" s="4" t="s">
        <v>852</v>
      </c>
      <c r="D140" s="12">
        <v>42979</v>
      </c>
      <c r="E140" s="12">
        <v>43189</v>
      </c>
      <c r="F140" s="68">
        <v>5000</v>
      </c>
    </row>
    <row r="141" spans="1:6">
      <c r="A141" s="8" t="s">
        <v>750</v>
      </c>
      <c r="B141" s="2" t="s">
        <v>1112</v>
      </c>
      <c r="C141" s="4" t="s">
        <v>101</v>
      </c>
      <c r="D141" s="12">
        <v>42898</v>
      </c>
      <c r="E141" s="12">
        <v>43189</v>
      </c>
      <c r="F141" s="68">
        <v>7500</v>
      </c>
    </row>
    <row r="142" spans="1:6">
      <c r="A142" s="8" t="s">
        <v>825</v>
      </c>
      <c r="B142" s="2" t="s">
        <v>1113</v>
      </c>
      <c r="C142" s="4" t="s">
        <v>11</v>
      </c>
      <c r="D142" s="12">
        <v>42618</v>
      </c>
      <c r="E142" s="12">
        <v>43189</v>
      </c>
      <c r="F142" s="68">
        <v>269950</v>
      </c>
    </row>
    <row r="143" spans="1:6">
      <c r="A143" s="9" t="s">
        <v>909</v>
      </c>
      <c r="B143" s="2" t="s">
        <v>1114</v>
      </c>
      <c r="C143" s="4" t="s">
        <v>11</v>
      </c>
      <c r="D143" s="12">
        <v>43069</v>
      </c>
      <c r="E143" s="12">
        <v>43189</v>
      </c>
      <c r="F143" s="68">
        <v>320000</v>
      </c>
    </row>
    <row r="144" spans="1:6">
      <c r="A144" s="46" t="s">
        <v>750</v>
      </c>
      <c r="B144" s="46" t="s">
        <v>1115</v>
      </c>
      <c r="C144" s="46" t="s">
        <v>1020</v>
      </c>
      <c r="D144" s="12">
        <v>43028</v>
      </c>
      <c r="E144" s="12">
        <v>43189</v>
      </c>
      <c r="F144" s="68">
        <v>149714</v>
      </c>
    </row>
    <row r="145" spans="1:6">
      <c r="A145" s="8" t="s">
        <v>750</v>
      </c>
      <c r="B145" s="2" t="s">
        <v>1043</v>
      </c>
      <c r="C145" s="4" t="s">
        <v>662</v>
      </c>
      <c r="D145" s="12">
        <v>42772</v>
      </c>
      <c r="E145" s="12">
        <v>43189</v>
      </c>
      <c r="F145" s="68">
        <v>81800</v>
      </c>
    </row>
    <row r="146" spans="1:6">
      <c r="A146" s="8" t="s">
        <v>750</v>
      </c>
      <c r="B146" s="2" t="s">
        <v>1043</v>
      </c>
      <c r="C146" s="4" t="s">
        <v>590</v>
      </c>
      <c r="D146" s="12">
        <v>42772</v>
      </c>
      <c r="E146" s="12">
        <v>43189</v>
      </c>
      <c r="F146" s="68">
        <v>81175</v>
      </c>
    </row>
    <row r="147" spans="1:6">
      <c r="A147" s="8" t="s">
        <v>387</v>
      </c>
      <c r="B147" s="9" t="s">
        <v>1116</v>
      </c>
      <c r="C147" s="8" t="s">
        <v>1012</v>
      </c>
      <c r="D147" s="10">
        <v>43161</v>
      </c>
      <c r="E147" s="10">
        <v>43189</v>
      </c>
      <c r="F147" s="68">
        <v>4236</v>
      </c>
    </row>
    <row r="148" spans="1:6">
      <c r="A148" s="9" t="s">
        <v>825</v>
      </c>
      <c r="B148" s="2" t="s">
        <v>1117</v>
      </c>
      <c r="C148" s="4" t="s">
        <v>747</v>
      </c>
      <c r="D148" s="12">
        <v>43088</v>
      </c>
      <c r="E148" s="12">
        <v>43189</v>
      </c>
      <c r="F148" s="68">
        <v>25000</v>
      </c>
    </row>
    <row r="149" spans="1:6">
      <c r="A149" s="8" t="s">
        <v>800</v>
      </c>
      <c r="B149" s="4" t="s">
        <v>1118</v>
      </c>
      <c r="C149" s="2" t="s">
        <v>678</v>
      </c>
      <c r="D149" s="12">
        <v>43132</v>
      </c>
      <c r="E149" s="12">
        <v>43190</v>
      </c>
      <c r="F149" s="68">
        <v>4200</v>
      </c>
    </row>
    <row r="150" spans="1:6">
      <c r="A150" s="9" t="s">
        <v>750</v>
      </c>
      <c r="B150" s="2" t="s">
        <v>1119</v>
      </c>
      <c r="C150" s="4" t="s">
        <v>1120</v>
      </c>
      <c r="D150" s="12">
        <v>42982</v>
      </c>
      <c r="E150" s="12">
        <v>43190</v>
      </c>
      <c r="F150" s="68">
        <v>9500</v>
      </c>
    </row>
    <row r="151" spans="1:6">
      <c r="A151" s="8" t="s">
        <v>767</v>
      </c>
      <c r="B151" s="9" t="s">
        <v>1121</v>
      </c>
      <c r="C151" s="8" t="s">
        <v>392</v>
      </c>
      <c r="D151" s="10">
        <v>43132</v>
      </c>
      <c r="E151" s="10">
        <v>43190</v>
      </c>
      <c r="F151" s="68">
        <v>10000</v>
      </c>
    </row>
    <row r="152" spans="1:6">
      <c r="A152" s="8" t="s">
        <v>825</v>
      </c>
      <c r="B152" s="2" t="s">
        <v>1122</v>
      </c>
      <c r="C152" s="4" t="s">
        <v>32</v>
      </c>
      <c r="D152" s="12">
        <v>42801</v>
      </c>
      <c r="E152" s="12">
        <v>43190</v>
      </c>
      <c r="F152" s="68">
        <v>1165354</v>
      </c>
    </row>
    <row r="153" spans="1:6" ht="29.25">
      <c r="A153" s="46" t="s">
        <v>909</v>
      </c>
      <c r="B153" s="46" t="s">
        <v>1123</v>
      </c>
      <c r="C153" s="2" t="s">
        <v>886</v>
      </c>
      <c r="D153" s="12">
        <v>43143</v>
      </c>
      <c r="E153" s="12">
        <v>43190</v>
      </c>
      <c r="F153" s="68">
        <v>13470</v>
      </c>
    </row>
    <row r="154" spans="1:6">
      <c r="A154" s="8" t="s">
        <v>750</v>
      </c>
      <c r="B154" s="2" t="s">
        <v>1124</v>
      </c>
      <c r="C154" s="4" t="s">
        <v>662</v>
      </c>
      <c r="D154" s="12">
        <v>42779</v>
      </c>
      <c r="E154" s="12">
        <v>43190</v>
      </c>
      <c r="F154" s="68">
        <v>388000</v>
      </c>
    </row>
    <row r="155" spans="1:6" ht="29.25">
      <c r="A155" s="46" t="s">
        <v>909</v>
      </c>
      <c r="B155" s="46" t="s">
        <v>1125</v>
      </c>
      <c r="C155" s="2" t="s">
        <v>1012</v>
      </c>
      <c r="D155" s="12">
        <v>43140</v>
      </c>
      <c r="E155" s="12">
        <v>43190</v>
      </c>
      <c r="F155" s="68">
        <v>9912</v>
      </c>
    </row>
    <row r="156" spans="1:6">
      <c r="A156" s="8" t="s">
        <v>825</v>
      </c>
      <c r="B156" s="2" t="s">
        <v>1126</v>
      </c>
      <c r="C156" s="60" t="s">
        <v>289</v>
      </c>
      <c r="D156" s="12">
        <v>42597</v>
      </c>
      <c r="E156" s="12">
        <v>43190</v>
      </c>
      <c r="F156" s="68">
        <v>92157</v>
      </c>
    </row>
    <row r="157" spans="1:6">
      <c r="A157" s="46" t="s">
        <v>776</v>
      </c>
      <c r="B157" s="46" t="s">
        <v>1127</v>
      </c>
      <c r="C157" s="2" t="s">
        <v>601</v>
      </c>
      <c r="D157" s="12">
        <v>43157</v>
      </c>
      <c r="E157" s="12">
        <v>43190</v>
      </c>
      <c r="F157" s="68">
        <v>15530</v>
      </c>
    </row>
    <row r="158" spans="1:6">
      <c r="A158" s="46" t="s">
        <v>776</v>
      </c>
      <c r="B158" s="46" t="s">
        <v>1128</v>
      </c>
      <c r="C158" s="2" t="s">
        <v>686</v>
      </c>
      <c r="D158" s="12">
        <v>43152</v>
      </c>
      <c r="E158" s="12">
        <v>43190</v>
      </c>
      <c r="F158" s="68">
        <v>9841.2000000000007</v>
      </c>
    </row>
    <row r="159" spans="1:6" ht="29.25">
      <c r="A159" s="46" t="s">
        <v>909</v>
      </c>
      <c r="B159" s="46" t="s">
        <v>1129</v>
      </c>
      <c r="C159" s="2" t="s">
        <v>686</v>
      </c>
      <c r="D159" s="12">
        <v>43077</v>
      </c>
      <c r="E159" s="12">
        <v>43190</v>
      </c>
      <c r="F159" s="68">
        <v>49935</v>
      </c>
    </row>
    <row r="160" spans="1:6">
      <c r="A160" s="8" t="s">
        <v>825</v>
      </c>
      <c r="B160" s="2" t="s">
        <v>1130</v>
      </c>
      <c r="C160" s="4" t="s">
        <v>1131</v>
      </c>
      <c r="D160" s="12">
        <v>42791</v>
      </c>
      <c r="E160" s="12">
        <v>43190</v>
      </c>
      <c r="F160" s="68">
        <v>48480</v>
      </c>
    </row>
    <row r="161" spans="1:6" ht="29.25">
      <c r="A161" s="8" t="s">
        <v>909</v>
      </c>
      <c r="B161" s="2" t="s">
        <v>1132</v>
      </c>
      <c r="C161" s="4" t="s">
        <v>101</v>
      </c>
      <c r="D161" s="12">
        <v>42647</v>
      </c>
      <c r="E161" s="12">
        <v>43190</v>
      </c>
      <c r="F161" s="68">
        <v>705000</v>
      </c>
    </row>
    <row r="162" spans="1:6" ht="29.25">
      <c r="A162" s="8" t="s">
        <v>909</v>
      </c>
      <c r="B162" s="2" t="s">
        <v>1133</v>
      </c>
      <c r="C162" s="4" t="s">
        <v>771</v>
      </c>
      <c r="D162" s="12">
        <v>42720</v>
      </c>
      <c r="E162" s="12">
        <v>43190</v>
      </c>
      <c r="F162" s="68">
        <v>291050</v>
      </c>
    </row>
    <row r="163" spans="1:6">
      <c r="A163" s="8" t="s">
        <v>800</v>
      </c>
      <c r="B163" s="9" t="s">
        <v>1134</v>
      </c>
      <c r="C163" s="8" t="s">
        <v>904</v>
      </c>
      <c r="D163" s="10">
        <v>43102</v>
      </c>
      <c r="E163" s="10">
        <v>43190</v>
      </c>
      <c r="F163" s="68">
        <v>32900</v>
      </c>
    </row>
    <row r="164" spans="1:6">
      <c r="A164" s="8" t="s">
        <v>750</v>
      </c>
      <c r="B164" s="2" t="s">
        <v>1087</v>
      </c>
      <c r="C164" s="60" t="s">
        <v>662</v>
      </c>
      <c r="D164" s="12">
        <v>42826</v>
      </c>
      <c r="E164" s="12">
        <v>43190</v>
      </c>
      <c r="F164" s="68">
        <v>279881</v>
      </c>
    </row>
    <row r="165" spans="1:6">
      <c r="A165" s="8" t="s">
        <v>750</v>
      </c>
      <c r="B165" s="2" t="s">
        <v>1135</v>
      </c>
      <c r="C165" s="61" t="s">
        <v>874</v>
      </c>
      <c r="D165" s="12">
        <v>42826</v>
      </c>
      <c r="E165" s="12">
        <v>43190</v>
      </c>
      <c r="F165" s="68">
        <v>601708</v>
      </c>
    </row>
    <row r="166" spans="1:6">
      <c r="A166" s="11" t="s">
        <v>750</v>
      </c>
      <c r="B166" s="2" t="s">
        <v>1136</v>
      </c>
      <c r="C166" s="4" t="s">
        <v>606</v>
      </c>
      <c r="D166" s="12">
        <v>42663</v>
      </c>
      <c r="E166" s="12">
        <v>43190</v>
      </c>
      <c r="F166" s="68">
        <v>707640</v>
      </c>
    </row>
    <row r="167" spans="1:6">
      <c r="A167" s="9" t="s">
        <v>825</v>
      </c>
      <c r="B167" s="2" t="s">
        <v>954</v>
      </c>
      <c r="C167" s="4" t="s">
        <v>955</v>
      </c>
      <c r="D167" s="12">
        <v>43040</v>
      </c>
      <c r="E167" s="12">
        <v>43190</v>
      </c>
      <c r="F167" s="68">
        <v>5800</v>
      </c>
    </row>
    <row r="168" spans="1:6">
      <c r="A168" s="8" t="s">
        <v>767</v>
      </c>
      <c r="B168" s="9" t="s">
        <v>1137</v>
      </c>
      <c r="C168" s="8" t="s">
        <v>392</v>
      </c>
      <c r="D168" s="10">
        <v>43132</v>
      </c>
      <c r="E168" s="10">
        <v>43190</v>
      </c>
      <c r="F168" s="68">
        <v>10000</v>
      </c>
    </row>
    <row r="169" spans="1:6">
      <c r="A169" s="8" t="s">
        <v>992</v>
      </c>
      <c r="B169" s="4" t="s">
        <v>1138</v>
      </c>
      <c r="C169" s="2" t="s">
        <v>967</v>
      </c>
      <c r="D169" s="12">
        <v>43034</v>
      </c>
      <c r="E169" s="12">
        <v>43190</v>
      </c>
      <c r="F169" s="68">
        <v>20700</v>
      </c>
    </row>
    <row r="170" spans="1:6">
      <c r="A170" s="9" t="s">
        <v>984</v>
      </c>
      <c r="B170" s="2" t="s">
        <v>1139</v>
      </c>
      <c r="C170" s="4" t="s">
        <v>101</v>
      </c>
      <c r="D170" s="12">
        <v>42826</v>
      </c>
      <c r="E170" s="12">
        <v>43190</v>
      </c>
      <c r="F170" s="68">
        <v>270000</v>
      </c>
    </row>
    <row r="171" spans="1:6" ht="42.75">
      <c r="A171" s="11" t="s">
        <v>750</v>
      </c>
      <c r="B171" s="11" t="s">
        <v>812</v>
      </c>
      <c r="C171" s="11" t="s">
        <v>813</v>
      </c>
      <c r="D171" s="20">
        <v>42186</v>
      </c>
      <c r="E171" s="34">
        <v>43190</v>
      </c>
      <c r="F171" s="68">
        <v>115560</v>
      </c>
    </row>
    <row r="172" spans="1:6" ht="29.25">
      <c r="A172" s="11" t="s">
        <v>750</v>
      </c>
      <c r="B172" s="2" t="s">
        <v>1140</v>
      </c>
      <c r="C172" s="2" t="s">
        <v>1012</v>
      </c>
      <c r="D172" s="12">
        <v>42186</v>
      </c>
      <c r="E172" s="12">
        <v>43190</v>
      </c>
      <c r="F172" s="68">
        <v>19200</v>
      </c>
    </row>
    <row r="173" spans="1:6">
      <c r="A173" s="46" t="s">
        <v>1141</v>
      </c>
      <c r="B173" s="46" t="s">
        <v>1142</v>
      </c>
      <c r="C173" s="46" t="s">
        <v>1143</v>
      </c>
      <c r="D173" s="12" t="s">
        <v>1144</v>
      </c>
      <c r="E173" s="12" t="s">
        <v>1144</v>
      </c>
      <c r="F173" s="37" t="s">
        <v>1144</v>
      </c>
    </row>
    <row r="174" spans="1:6">
      <c r="F174" s="65"/>
    </row>
    <row r="282" spans="1:11" s="5" customFormat="1">
      <c r="A282" s="8"/>
      <c r="B282" s="9"/>
      <c r="C282" s="8"/>
      <c r="D282" s="10"/>
      <c r="E282" s="10"/>
      <c r="F282" s="63"/>
      <c r="K282" s="45"/>
    </row>
    <row r="283" spans="1:11" s="5" customFormat="1" ht="24.95" customHeight="1">
      <c r="A283" s="8"/>
      <c r="B283" s="9"/>
      <c r="C283" s="8"/>
      <c r="D283" s="10"/>
      <c r="E283" s="10"/>
      <c r="F283" s="63"/>
      <c r="K283" s="45"/>
    </row>
    <row r="284" spans="1:11" s="5" customFormat="1" ht="24.95" customHeight="1">
      <c r="A284" s="8"/>
      <c r="B284" s="9"/>
      <c r="C284" s="8"/>
      <c r="D284" s="10"/>
      <c r="E284" s="10"/>
      <c r="F284" s="63"/>
      <c r="K284" s="45"/>
    </row>
    <row r="285" spans="1:11" s="5" customFormat="1" ht="24.95" customHeight="1">
      <c r="A285" s="8"/>
      <c r="B285" s="9"/>
      <c r="C285" s="8"/>
      <c r="D285" s="10"/>
      <c r="E285" s="10"/>
      <c r="F285" s="63"/>
      <c r="K285" s="45"/>
    </row>
    <row r="286" spans="1:11" s="5" customFormat="1" ht="24.95" customHeight="1">
      <c r="A286" s="8"/>
      <c r="B286" s="9"/>
      <c r="C286" s="8"/>
      <c r="D286" s="10"/>
      <c r="E286" s="10"/>
      <c r="F286" s="63"/>
      <c r="K286" s="45"/>
    </row>
    <row r="287" spans="1:11" s="5" customFormat="1" ht="24.95" customHeight="1">
      <c r="A287" s="8" t="s">
        <v>750</v>
      </c>
      <c r="B287" s="9"/>
      <c r="C287" s="8"/>
      <c r="D287" s="10"/>
      <c r="E287" s="10"/>
      <c r="F287" s="63"/>
      <c r="K287" s="4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43fffa-545b-4eca-b17d-5f9a138dda08" xsi:nil="true"/>
    <lcf76f155ced4ddcb4097134ff3c332f xmlns="c5cf19a6-e467-491d-9af0-5a70f09a6a4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C6BF2C10D2AD44BB79F8BFF365B8C2" ma:contentTypeVersion="19" ma:contentTypeDescription="Create a new document." ma:contentTypeScope="" ma:versionID="bbd9ae7ac55ff7de3189054c0ab3d520">
  <xsd:schema xmlns:xsd="http://www.w3.org/2001/XMLSchema" xmlns:xs="http://www.w3.org/2001/XMLSchema" xmlns:p="http://schemas.microsoft.com/office/2006/metadata/properties" xmlns:ns2="a943fffa-545b-4eca-b17d-5f9a138dda08" xmlns:ns3="c5cf19a6-e467-491d-9af0-5a70f09a6a41" targetNamespace="http://schemas.microsoft.com/office/2006/metadata/properties" ma:root="true" ma:fieldsID="292f2a1fb4baa73bfe8f3c30bba28488" ns2:_="" ns3:_="">
    <xsd:import namespace="a943fffa-545b-4eca-b17d-5f9a138dda08"/>
    <xsd:import namespace="c5cf19a6-e467-491d-9af0-5a70f09a6a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3fffa-545b-4eca-b17d-5f9a138dd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9c5b39-4955-4e83-95b2-d0ef9563bab7}" ma:internalName="TaxCatchAll" ma:showField="CatchAllData" ma:web="a943fffa-545b-4eca-b17d-5f9a138dda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cf19a6-e467-491d-9af0-5a70f09a6a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0cda56a-0d36-40e2-ad5d-df46f4111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01D6EC-7541-4CF8-A493-8A2D13D15727}"/>
</file>

<file path=customXml/itemProps2.xml><?xml version="1.0" encoding="utf-8"?>
<ds:datastoreItem xmlns:ds="http://schemas.openxmlformats.org/officeDocument/2006/customXml" ds:itemID="{3C700EEC-5415-4DD1-A6DB-65593F30DF1C}"/>
</file>

<file path=customXml/itemProps3.xml><?xml version="1.0" encoding="utf-8"?>
<ds:datastoreItem xmlns:ds="http://schemas.openxmlformats.org/officeDocument/2006/customXml" ds:itemID="{772682E2-0D66-4F4F-B1DE-B8255FF9F4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Arif</dc:creator>
  <cp:keywords/>
  <dc:description/>
  <cp:lastModifiedBy/>
  <cp:revision/>
  <dcterms:created xsi:type="dcterms:W3CDTF">2018-12-18T14:24:17Z</dcterms:created>
  <dcterms:modified xsi:type="dcterms:W3CDTF">2025-10-07T13:50:15Z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0x01010062C6BF2C10D2AD44BB79F8BFF365B8C2</vt:lpwstr>
  </property>
  <property fmtid="{D5CDD505-2E9C-101B-9397-08002B2CF9AE}" pid="3" name="MediaServiceImageTags">
    <vt:lpwstr/>
  </property>
</Properties>
</file>